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7" i="1" l="1"/>
  <c r="P9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G18" i="1" s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G38" i="1" s="1"/>
  <c r="E39" i="1"/>
  <c r="E40" i="1"/>
  <c r="E41" i="1"/>
  <c r="E42" i="1"/>
  <c r="G42" i="1" s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G62" i="1" s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G86" i="1" s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P5" i="1" s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P6" i="1" s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P8" i="1" s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  <c r="F627" i="1" l="1"/>
  <c r="G627" i="1"/>
  <c r="F615" i="1"/>
  <c r="G615" i="1"/>
  <c r="F599" i="1"/>
  <c r="G599" i="1"/>
  <c r="F583" i="1"/>
  <c r="G583" i="1"/>
  <c r="F626" i="1"/>
  <c r="G626" i="1"/>
  <c r="F618" i="1"/>
  <c r="G618" i="1"/>
  <c r="F606" i="1"/>
  <c r="G606" i="1"/>
  <c r="F594" i="1"/>
  <c r="G594" i="1"/>
  <c r="F582" i="1"/>
  <c r="G582" i="1"/>
  <c r="F574" i="1"/>
  <c r="G574" i="1"/>
  <c r="F562" i="1"/>
  <c r="G562" i="1"/>
  <c r="F550" i="1"/>
  <c r="G550" i="1"/>
  <c r="F542" i="1"/>
  <c r="G542" i="1"/>
  <c r="F530" i="1"/>
  <c r="G530" i="1"/>
  <c r="F522" i="1"/>
  <c r="G522" i="1"/>
  <c r="F502" i="1"/>
  <c r="G502" i="1"/>
  <c r="F625" i="1"/>
  <c r="G625" i="1"/>
  <c r="F617" i="1"/>
  <c r="G617" i="1"/>
  <c r="F609" i="1"/>
  <c r="G609" i="1"/>
  <c r="F601" i="1"/>
  <c r="G601" i="1"/>
  <c r="F597" i="1"/>
  <c r="G597" i="1"/>
  <c r="F589" i="1"/>
  <c r="G589" i="1"/>
  <c r="F581" i="1"/>
  <c r="G581" i="1"/>
  <c r="F573" i="1"/>
  <c r="G573" i="1"/>
  <c r="F565" i="1"/>
  <c r="G565" i="1"/>
  <c r="F561" i="1"/>
  <c r="G561" i="1"/>
  <c r="F553" i="1"/>
  <c r="G553" i="1"/>
  <c r="F545" i="1"/>
  <c r="G545" i="1"/>
  <c r="F537" i="1"/>
  <c r="G537" i="1"/>
  <c r="F533" i="1"/>
  <c r="G533" i="1"/>
  <c r="F525" i="1"/>
  <c r="G525" i="1"/>
  <c r="F517" i="1"/>
  <c r="G517" i="1"/>
  <c r="F509" i="1"/>
  <c r="G509" i="1"/>
  <c r="F505" i="1"/>
  <c r="G505" i="1"/>
  <c r="F497" i="1"/>
  <c r="G497" i="1"/>
  <c r="F489" i="1"/>
  <c r="G489" i="1"/>
  <c r="F481" i="1"/>
  <c r="G481" i="1"/>
  <c r="F477" i="1"/>
  <c r="G477" i="1"/>
  <c r="F469" i="1"/>
  <c r="G469" i="1"/>
  <c r="F461" i="1"/>
  <c r="G461" i="1"/>
  <c r="F453" i="1"/>
  <c r="G453" i="1"/>
  <c r="F445" i="1"/>
  <c r="G445" i="1"/>
  <c r="F433" i="1"/>
  <c r="G433" i="1"/>
  <c r="F3" i="1"/>
  <c r="G3" i="1"/>
  <c r="F628" i="1"/>
  <c r="G628" i="1"/>
  <c r="F624" i="1"/>
  <c r="G624" i="1"/>
  <c r="F620" i="1"/>
  <c r="G620" i="1"/>
  <c r="F616" i="1"/>
  <c r="G616" i="1"/>
  <c r="F612" i="1"/>
  <c r="G612" i="1"/>
  <c r="F608" i="1"/>
  <c r="G608" i="1"/>
  <c r="F604" i="1"/>
  <c r="G604" i="1"/>
  <c r="F600" i="1"/>
  <c r="G600" i="1"/>
  <c r="F596" i="1"/>
  <c r="G596" i="1"/>
  <c r="F592" i="1"/>
  <c r="G592" i="1"/>
  <c r="F588" i="1"/>
  <c r="G588" i="1"/>
  <c r="F584" i="1"/>
  <c r="G584" i="1"/>
  <c r="F580" i="1"/>
  <c r="G580" i="1"/>
  <c r="F576" i="1"/>
  <c r="G576" i="1"/>
  <c r="F572" i="1"/>
  <c r="G572" i="1"/>
  <c r="F568" i="1"/>
  <c r="G568" i="1"/>
  <c r="F564" i="1"/>
  <c r="G564" i="1"/>
  <c r="F560" i="1"/>
  <c r="G560" i="1"/>
  <c r="F556" i="1"/>
  <c r="G556" i="1"/>
  <c r="F552" i="1"/>
  <c r="G552" i="1"/>
  <c r="F548" i="1"/>
  <c r="G548" i="1"/>
  <c r="F544" i="1"/>
  <c r="G544" i="1"/>
  <c r="F540" i="1"/>
  <c r="G540" i="1"/>
  <c r="F536" i="1"/>
  <c r="G536" i="1"/>
  <c r="F532" i="1"/>
  <c r="G532" i="1"/>
  <c r="F528" i="1"/>
  <c r="G528" i="1"/>
  <c r="F524" i="1"/>
  <c r="G524" i="1"/>
  <c r="F520" i="1"/>
  <c r="G520" i="1"/>
  <c r="F516" i="1"/>
  <c r="G516" i="1"/>
  <c r="F512" i="1"/>
  <c r="G512" i="1"/>
  <c r="F508" i="1"/>
  <c r="G508" i="1"/>
  <c r="F504" i="1"/>
  <c r="G504" i="1"/>
  <c r="F500" i="1"/>
  <c r="G500" i="1"/>
  <c r="F496" i="1"/>
  <c r="G496" i="1"/>
  <c r="F492" i="1"/>
  <c r="G492" i="1"/>
  <c r="F488" i="1"/>
  <c r="G488" i="1"/>
  <c r="F484" i="1"/>
  <c r="G484" i="1"/>
  <c r="F480" i="1"/>
  <c r="G480" i="1"/>
  <c r="F476" i="1"/>
  <c r="G476" i="1"/>
  <c r="F472" i="1"/>
  <c r="G472" i="1"/>
  <c r="F468" i="1"/>
  <c r="G468" i="1"/>
  <c r="F464" i="1"/>
  <c r="G464" i="1"/>
  <c r="F460" i="1"/>
  <c r="G460" i="1"/>
  <c r="F456" i="1"/>
  <c r="G456" i="1"/>
  <c r="F452" i="1"/>
  <c r="G452" i="1"/>
  <c r="F448" i="1"/>
  <c r="G448" i="1"/>
  <c r="F444" i="1"/>
  <c r="G444" i="1"/>
  <c r="F440" i="1"/>
  <c r="G440" i="1"/>
  <c r="F436" i="1"/>
  <c r="G436" i="1"/>
  <c r="F432" i="1"/>
  <c r="G432" i="1"/>
  <c r="F428" i="1"/>
  <c r="G428" i="1"/>
  <c r="F424" i="1"/>
  <c r="G424" i="1"/>
  <c r="F420" i="1"/>
  <c r="G420" i="1"/>
  <c r="F416" i="1"/>
  <c r="G416" i="1"/>
  <c r="F412" i="1"/>
  <c r="G412" i="1"/>
  <c r="F408" i="1"/>
  <c r="G408" i="1"/>
  <c r="F404" i="1"/>
  <c r="G404" i="1"/>
  <c r="F400" i="1"/>
  <c r="G400" i="1"/>
  <c r="F396" i="1"/>
  <c r="G396" i="1"/>
  <c r="F392" i="1"/>
  <c r="G392" i="1"/>
  <c r="F388" i="1"/>
  <c r="G388" i="1"/>
  <c r="F384" i="1"/>
  <c r="G384" i="1"/>
  <c r="F380" i="1"/>
  <c r="G380" i="1"/>
  <c r="F376" i="1"/>
  <c r="G376" i="1"/>
  <c r="F372" i="1"/>
  <c r="G372" i="1"/>
  <c r="F368" i="1"/>
  <c r="G368" i="1"/>
  <c r="F364" i="1"/>
  <c r="G364" i="1"/>
  <c r="F360" i="1"/>
  <c r="G360" i="1"/>
  <c r="F356" i="1"/>
  <c r="G356" i="1"/>
  <c r="F352" i="1"/>
  <c r="G352" i="1"/>
  <c r="F348" i="1"/>
  <c r="G348" i="1"/>
  <c r="F344" i="1"/>
  <c r="G344" i="1"/>
  <c r="F340" i="1"/>
  <c r="G340" i="1"/>
  <c r="F336" i="1"/>
  <c r="G336" i="1"/>
  <c r="F332" i="1"/>
  <c r="G332" i="1"/>
  <c r="F328" i="1"/>
  <c r="G328" i="1"/>
  <c r="F324" i="1"/>
  <c r="G324" i="1"/>
  <c r="F320" i="1"/>
  <c r="G320" i="1"/>
  <c r="F316" i="1"/>
  <c r="G316" i="1"/>
  <c r="F312" i="1"/>
  <c r="G312" i="1"/>
  <c r="F308" i="1"/>
  <c r="G308" i="1"/>
  <c r="F304" i="1"/>
  <c r="G304" i="1"/>
  <c r="F300" i="1"/>
  <c r="G300" i="1"/>
  <c r="F296" i="1"/>
  <c r="G296" i="1"/>
  <c r="F292" i="1"/>
  <c r="G292" i="1"/>
  <c r="F288" i="1"/>
  <c r="G288" i="1"/>
  <c r="F284" i="1"/>
  <c r="G284" i="1"/>
  <c r="F280" i="1"/>
  <c r="G280" i="1"/>
  <c r="F276" i="1"/>
  <c r="G276" i="1"/>
  <c r="F272" i="1"/>
  <c r="G272" i="1"/>
  <c r="F268" i="1"/>
  <c r="G268" i="1"/>
  <c r="F264" i="1"/>
  <c r="G264" i="1"/>
  <c r="F260" i="1"/>
  <c r="G260" i="1"/>
  <c r="F256" i="1"/>
  <c r="G256" i="1"/>
  <c r="F252" i="1"/>
  <c r="G252" i="1"/>
  <c r="F248" i="1"/>
  <c r="G248" i="1"/>
  <c r="F244" i="1"/>
  <c r="G244" i="1"/>
  <c r="F240" i="1"/>
  <c r="G240" i="1"/>
  <c r="F236" i="1"/>
  <c r="G236" i="1"/>
  <c r="F232" i="1"/>
  <c r="G232" i="1"/>
  <c r="F228" i="1"/>
  <c r="G228" i="1"/>
  <c r="F224" i="1"/>
  <c r="G224" i="1"/>
  <c r="F220" i="1"/>
  <c r="G220" i="1"/>
  <c r="F216" i="1"/>
  <c r="G216" i="1"/>
  <c r="F212" i="1"/>
  <c r="G212" i="1"/>
  <c r="F208" i="1"/>
  <c r="G208" i="1"/>
  <c r="F204" i="1"/>
  <c r="G204" i="1"/>
  <c r="F200" i="1"/>
  <c r="G200" i="1"/>
  <c r="F196" i="1"/>
  <c r="G196" i="1"/>
  <c r="F192" i="1"/>
  <c r="G192" i="1"/>
  <c r="F188" i="1"/>
  <c r="G188" i="1"/>
  <c r="F184" i="1"/>
  <c r="G184" i="1"/>
  <c r="F180" i="1"/>
  <c r="G180" i="1"/>
  <c r="F176" i="1"/>
  <c r="G176" i="1"/>
  <c r="F172" i="1"/>
  <c r="G172" i="1"/>
  <c r="F168" i="1"/>
  <c r="G168" i="1"/>
  <c r="F164" i="1"/>
  <c r="G164" i="1"/>
  <c r="F160" i="1"/>
  <c r="G160" i="1"/>
  <c r="F156" i="1"/>
  <c r="G156" i="1"/>
  <c r="F152" i="1"/>
  <c r="G152" i="1"/>
  <c r="F148" i="1"/>
  <c r="G148" i="1"/>
  <c r="F144" i="1"/>
  <c r="G144" i="1"/>
  <c r="F140" i="1"/>
  <c r="G140" i="1"/>
  <c r="F136" i="1"/>
  <c r="G136" i="1"/>
  <c r="F132" i="1"/>
  <c r="G132" i="1"/>
  <c r="F128" i="1"/>
  <c r="G128" i="1"/>
  <c r="F124" i="1"/>
  <c r="G124" i="1"/>
  <c r="F120" i="1"/>
  <c r="G120" i="1"/>
  <c r="F116" i="1"/>
  <c r="G116" i="1"/>
  <c r="F112" i="1"/>
  <c r="G112" i="1"/>
  <c r="F108" i="1"/>
  <c r="G108" i="1"/>
  <c r="F104" i="1"/>
  <c r="G104" i="1"/>
  <c r="F100" i="1"/>
  <c r="G100" i="1"/>
  <c r="F96" i="1"/>
  <c r="G96" i="1"/>
  <c r="F92" i="1"/>
  <c r="G92" i="1"/>
  <c r="F88" i="1"/>
  <c r="G88" i="1"/>
  <c r="F84" i="1"/>
  <c r="G84" i="1"/>
  <c r="F80" i="1"/>
  <c r="G80" i="1"/>
  <c r="F76" i="1"/>
  <c r="G76" i="1"/>
  <c r="F72" i="1"/>
  <c r="G72" i="1"/>
  <c r="F68" i="1"/>
  <c r="G68" i="1"/>
  <c r="F64" i="1"/>
  <c r="G64" i="1"/>
  <c r="F60" i="1"/>
  <c r="G60" i="1"/>
  <c r="F56" i="1"/>
  <c r="G56" i="1"/>
  <c r="F52" i="1"/>
  <c r="G52" i="1"/>
  <c r="F48" i="1"/>
  <c r="G48" i="1"/>
  <c r="F44" i="1"/>
  <c r="G44" i="1"/>
  <c r="F40" i="1"/>
  <c r="G40" i="1"/>
  <c r="F36" i="1"/>
  <c r="G36" i="1"/>
  <c r="F32" i="1"/>
  <c r="G32" i="1"/>
  <c r="F28" i="1"/>
  <c r="G28" i="1"/>
  <c r="F24" i="1"/>
  <c r="G24" i="1"/>
  <c r="F20" i="1"/>
  <c r="G20" i="1"/>
  <c r="F16" i="1"/>
  <c r="G16" i="1"/>
  <c r="F12" i="1"/>
  <c r="G12" i="1"/>
  <c r="F8" i="1"/>
  <c r="G8" i="1"/>
  <c r="F4" i="1"/>
  <c r="G4" i="1"/>
  <c r="F611" i="1"/>
  <c r="G611" i="1"/>
  <c r="F595" i="1"/>
  <c r="G595" i="1"/>
  <c r="F579" i="1"/>
  <c r="G579" i="1"/>
  <c r="F571" i="1"/>
  <c r="G571" i="1"/>
  <c r="F567" i="1"/>
  <c r="G567" i="1"/>
  <c r="F563" i="1"/>
  <c r="G563" i="1"/>
  <c r="F559" i="1"/>
  <c r="G559" i="1"/>
  <c r="F555" i="1"/>
  <c r="G555" i="1"/>
  <c r="F551" i="1"/>
  <c r="G551" i="1"/>
  <c r="F547" i="1"/>
  <c r="G547" i="1"/>
  <c r="F543" i="1"/>
  <c r="G543" i="1"/>
  <c r="F539" i="1"/>
  <c r="G539" i="1"/>
  <c r="F535" i="1"/>
  <c r="G535" i="1"/>
  <c r="F531" i="1"/>
  <c r="G531" i="1"/>
  <c r="F527" i="1"/>
  <c r="G527" i="1"/>
  <c r="F523" i="1"/>
  <c r="G523" i="1"/>
  <c r="F519" i="1"/>
  <c r="G519" i="1"/>
  <c r="F515" i="1"/>
  <c r="G515" i="1"/>
  <c r="F511" i="1"/>
  <c r="G511" i="1"/>
  <c r="F507" i="1"/>
  <c r="G507" i="1"/>
  <c r="F503" i="1"/>
  <c r="G503" i="1"/>
  <c r="F499" i="1"/>
  <c r="G499" i="1"/>
  <c r="F495" i="1"/>
  <c r="G495" i="1"/>
  <c r="F491" i="1"/>
  <c r="G491" i="1"/>
  <c r="F487" i="1"/>
  <c r="G487" i="1"/>
  <c r="F483" i="1"/>
  <c r="G483" i="1"/>
  <c r="F479" i="1"/>
  <c r="G479" i="1"/>
  <c r="F475" i="1"/>
  <c r="G475" i="1"/>
  <c r="F471" i="1"/>
  <c r="G471" i="1"/>
  <c r="F467" i="1"/>
  <c r="G467" i="1"/>
  <c r="F463" i="1"/>
  <c r="G463" i="1"/>
  <c r="F459" i="1"/>
  <c r="G459" i="1"/>
  <c r="F455" i="1"/>
  <c r="G455" i="1"/>
  <c r="F451" i="1"/>
  <c r="G451" i="1"/>
  <c r="F447" i="1"/>
  <c r="G447" i="1"/>
  <c r="F443" i="1"/>
  <c r="G443" i="1"/>
  <c r="F439" i="1"/>
  <c r="G439" i="1"/>
  <c r="F435" i="1"/>
  <c r="G435" i="1"/>
  <c r="F431" i="1"/>
  <c r="G431" i="1"/>
  <c r="F427" i="1"/>
  <c r="G427" i="1"/>
  <c r="F423" i="1"/>
  <c r="G423" i="1"/>
  <c r="F419" i="1"/>
  <c r="G419" i="1"/>
  <c r="F415" i="1"/>
  <c r="G415" i="1"/>
  <c r="F411" i="1"/>
  <c r="G411" i="1"/>
  <c r="F407" i="1"/>
  <c r="G407" i="1"/>
  <c r="F403" i="1"/>
  <c r="G403" i="1"/>
  <c r="F399" i="1"/>
  <c r="G399" i="1"/>
  <c r="F395" i="1"/>
  <c r="G395" i="1"/>
  <c r="F391" i="1"/>
  <c r="G391" i="1"/>
  <c r="F387" i="1"/>
  <c r="G387" i="1"/>
  <c r="F383" i="1"/>
  <c r="G383" i="1"/>
  <c r="F379" i="1"/>
  <c r="G379" i="1"/>
  <c r="F375" i="1"/>
  <c r="G375" i="1"/>
  <c r="F371" i="1"/>
  <c r="G371" i="1"/>
  <c r="F367" i="1"/>
  <c r="G367" i="1"/>
  <c r="F363" i="1"/>
  <c r="G363" i="1"/>
  <c r="F359" i="1"/>
  <c r="G359" i="1"/>
  <c r="F355" i="1"/>
  <c r="G355" i="1"/>
  <c r="F351" i="1"/>
  <c r="G351" i="1"/>
  <c r="F347" i="1"/>
  <c r="G347" i="1"/>
  <c r="F343" i="1"/>
  <c r="G343" i="1"/>
  <c r="F339" i="1"/>
  <c r="G339" i="1"/>
  <c r="F335" i="1"/>
  <c r="G335" i="1"/>
  <c r="F331" i="1"/>
  <c r="G331" i="1"/>
  <c r="F327" i="1"/>
  <c r="G327" i="1"/>
  <c r="F323" i="1"/>
  <c r="G323" i="1"/>
  <c r="F319" i="1"/>
  <c r="G319" i="1"/>
  <c r="F315" i="1"/>
  <c r="G315" i="1"/>
  <c r="F311" i="1"/>
  <c r="G311" i="1"/>
  <c r="F307" i="1"/>
  <c r="G307" i="1"/>
  <c r="F303" i="1"/>
  <c r="G303" i="1"/>
  <c r="F299" i="1"/>
  <c r="G299" i="1"/>
  <c r="F295" i="1"/>
  <c r="G295" i="1"/>
  <c r="F291" i="1"/>
  <c r="G291" i="1"/>
  <c r="F287" i="1"/>
  <c r="G287" i="1"/>
  <c r="F283" i="1"/>
  <c r="G283" i="1"/>
  <c r="F279" i="1"/>
  <c r="G279" i="1"/>
  <c r="F275" i="1"/>
  <c r="G275" i="1"/>
  <c r="F271" i="1"/>
  <c r="G271" i="1"/>
  <c r="F267" i="1"/>
  <c r="G267" i="1"/>
  <c r="F263" i="1"/>
  <c r="G263" i="1"/>
  <c r="F259" i="1"/>
  <c r="G259" i="1"/>
  <c r="F255" i="1"/>
  <c r="G255" i="1"/>
  <c r="F251" i="1"/>
  <c r="G251" i="1"/>
  <c r="F247" i="1"/>
  <c r="G247" i="1"/>
  <c r="F243" i="1"/>
  <c r="G243" i="1"/>
  <c r="F239" i="1"/>
  <c r="G239" i="1"/>
  <c r="F235" i="1"/>
  <c r="G235" i="1"/>
  <c r="F231" i="1"/>
  <c r="G231" i="1"/>
  <c r="F227" i="1"/>
  <c r="G227" i="1"/>
  <c r="F223" i="1"/>
  <c r="G223" i="1"/>
  <c r="F219" i="1"/>
  <c r="G219" i="1"/>
  <c r="F215" i="1"/>
  <c r="G215" i="1"/>
  <c r="F211" i="1"/>
  <c r="G211" i="1"/>
  <c r="F207" i="1"/>
  <c r="G207" i="1"/>
  <c r="F203" i="1"/>
  <c r="G203" i="1"/>
  <c r="F199" i="1"/>
  <c r="G199" i="1"/>
  <c r="F195" i="1"/>
  <c r="G195" i="1"/>
  <c r="F191" i="1"/>
  <c r="G191" i="1"/>
  <c r="F187" i="1"/>
  <c r="G187" i="1"/>
  <c r="F183" i="1"/>
  <c r="G183" i="1"/>
  <c r="F179" i="1"/>
  <c r="G179" i="1"/>
  <c r="F175" i="1"/>
  <c r="G175" i="1"/>
  <c r="F171" i="1"/>
  <c r="G171" i="1"/>
  <c r="F167" i="1"/>
  <c r="G167" i="1"/>
  <c r="F163" i="1"/>
  <c r="G163" i="1"/>
  <c r="F159" i="1"/>
  <c r="G159" i="1"/>
  <c r="F155" i="1"/>
  <c r="G155" i="1"/>
  <c r="F151" i="1"/>
  <c r="G151" i="1"/>
  <c r="F147" i="1"/>
  <c r="G147" i="1"/>
  <c r="F143" i="1"/>
  <c r="G143" i="1"/>
  <c r="F139" i="1"/>
  <c r="G139" i="1"/>
  <c r="F135" i="1"/>
  <c r="G135" i="1"/>
  <c r="F131" i="1"/>
  <c r="G131" i="1"/>
  <c r="F127" i="1"/>
  <c r="G127" i="1"/>
  <c r="F123" i="1"/>
  <c r="G123" i="1"/>
  <c r="F119" i="1"/>
  <c r="G119" i="1"/>
  <c r="F115" i="1"/>
  <c r="G115" i="1"/>
  <c r="F111" i="1"/>
  <c r="G111" i="1"/>
  <c r="F107" i="1"/>
  <c r="G107" i="1"/>
  <c r="F103" i="1"/>
  <c r="G103" i="1"/>
  <c r="F99" i="1"/>
  <c r="G99" i="1"/>
  <c r="F95" i="1"/>
  <c r="G95" i="1"/>
  <c r="F91" i="1"/>
  <c r="G91" i="1"/>
  <c r="F87" i="1"/>
  <c r="G87" i="1"/>
  <c r="F83" i="1"/>
  <c r="G83" i="1"/>
  <c r="F79" i="1"/>
  <c r="G79" i="1"/>
  <c r="F75" i="1"/>
  <c r="G75" i="1"/>
  <c r="F71" i="1"/>
  <c r="G71" i="1"/>
  <c r="F67" i="1"/>
  <c r="G67" i="1"/>
  <c r="F63" i="1"/>
  <c r="G63" i="1"/>
  <c r="F59" i="1"/>
  <c r="G59" i="1"/>
  <c r="F55" i="1"/>
  <c r="G55" i="1"/>
  <c r="F51" i="1"/>
  <c r="G51" i="1"/>
  <c r="F47" i="1"/>
  <c r="G47" i="1"/>
  <c r="F43" i="1"/>
  <c r="G43" i="1"/>
  <c r="F39" i="1"/>
  <c r="G39" i="1"/>
  <c r="F35" i="1"/>
  <c r="G35" i="1"/>
  <c r="F31" i="1"/>
  <c r="G31" i="1"/>
  <c r="F27" i="1"/>
  <c r="G27" i="1"/>
  <c r="F23" i="1"/>
  <c r="G23" i="1"/>
  <c r="F19" i="1"/>
  <c r="G19" i="1"/>
  <c r="F15" i="1"/>
  <c r="G15" i="1"/>
  <c r="F11" i="1"/>
  <c r="G11" i="1"/>
  <c r="F7" i="1"/>
  <c r="G7" i="1"/>
  <c r="F623" i="1"/>
  <c r="G623" i="1"/>
  <c r="F607" i="1"/>
  <c r="G607" i="1"/>
  <c r="F587" i="1"/>
  <c r="G587" i="1"/>
  <c r="F630" i="1"/>
  <c r="G630" i="1"/>
  <c r="F614" i="1"/>
  <c r="G614" i="1"/>
  <c r="F602" i="1"/>
  <c r="G602" i="1"/>
  <c r="F586" i="1"/>
  <c r="G586" i="1"/>
  <c r="F570" i="1"/>
  <c r="G570" i="1"/>
  <c r="F558" i="1"/>
  <c r="G558" i="1"/>
  <c r="F538" i="1"/>
  <c r="G538" i="1"/>
  <c r="F526" i="1"/>
  <c r="G526" i="1"/>
  <c r="F518" i="1"/>
  <c r="G518" i="1"/>
  <c r="F514" i="1"/>
  <c r="G514" i="1"/>
  <c r="F506" i="1"/>
  <c r="G506" i="1"/>
  <c r="F498" i="1"/>
  <c r="G498" i="1"/>
  <c r="F494" i="1"/>
  <c r="G494" i="1"/>
  <c r="F490" i="1"/>
  <c r="G490" i="1"/>
  <c r="F486" i="1"/>
  <c r="G486" i="1"/>
  <c r="F482" i="1"/>
  <c r="G482" i="1"/>
  <c r="F478" i="1"/>
  <c r="G478" i="1"/>
  <c r="F474" i="1"/>
  <c r="G474" i="1"/>
  <c r="F470" i="1"/>
  <c r="G470" i="1"/>
  <c r="F466" i="1"/>
  <c r="G466" i="1"/>
  <c r="F462" i="1"/>
  <c r="G462" i="1"/>
  <c r="F458" i="1"/>
  <c r="G458" i="1"/>
  <c r="F454" i="1"/>
  <c r="G454" i="1"/>
  <c r="F450" i="1"/>
  <c r="G450" i="1"/>
  <c r="F446" i="1"/>
  <c r="G446" i="1"/>
  <c r="F442" i="1"/>
  <c r="G442" i="1"/>
  <c r="F438" i="1"/>
  <c r="G438" i="1"/>
  <c r="F434" i="1"/>
  <c r="G434" i="1"/>
  <c r="F430" i="1"/>
  <c r="G430" i="1"/>
  <c r="F426" i="1"/>
  <c r="G426" i="1"/>
  <c r="F422" i="1"/>
  <c r="G422" i="1"/>
  <c r="F418" i="1"/>
  <c r="G418" i="1"/>
  <c r="F414" i="1"/>
  <c r="G414" i="1"/>
  <c r="F410" i="1"/>
  <c r="G410" i="1"/>
  <c r="F406" i="1"/>
  <c r="G406" i="1"/>
  <c r="F402" i="1"/>
  <c r="G402" i="1"/>
  <c r="F398" i="1"/>
  <c r="G398" i="1"/>
  <c r="F394" i="1"/>
  <c r="G394" i="1"/>
  <c r="F390" i="1"/>
  <c r="G390" i="1"/>
  <c r="F386" i="1"/>
  <c r="G386" i="1"/>
  <c r="F382" i="1"/>
  <c r="G382" i="1"/>
  <c r="F378" i="1"/>
  <c r="G378" i="1"/>
  <c r="F374" i="1"/>
  <c r="G374" i="1"/>
  <c r="F370" i="1"/>
  <c r="G370" i="1"/>
  <c r="F366" i="1"/>
  <c r="G366" i="1"/>
  <c r="F362" i="1"/>
  <c r="G362" i="1"/>
  <c r="F358" i="1"/>
  <c r="G358" i="1"/>
  <c r="F354" i="1"/>
  <c r="G354" i="1"/>
  <c r="F350" i="1"/>
  <c r="G350" i="1"/>
  <c r="F346" i="1"/>
  <c r="G346" i="1"/>
  <c r="F342" i="1"/>
  <c r="G342" i="1"/>
  <c r="F338" i="1"/>
  <c r="G338" i="1"/>
  <c r="F334" i="1"/>
  <c r="G334" i="1"/>
  <c r="F330" i="1"/>
  <c r="G330" i="1"/>
  <c r="F326" i="1"/>
  <c r="G326" i="1"/>
  <c r="F322" i="1"/>
  <c r="G322" i="1"/>
  <c r="F318" i="1"/>
  <c r="G318" i="1"/>
  <c r="F314" i="1"/>
  <c r="G314" i="1"/>
  <c r="F310" i="1"/>
  <c r="G310" i="1"/>
  <c r="F306" i="1"/>
  <c r="G306" i="1"/>
  <c r="F302" i="1"/>
  <c r="G302" i="1"/>
  <c r="F298" i="1"/>
  <c r="G298" i="1"/>
  <c r="F294" i="1"/>
  <c r="G294" i="1"/>
  <c r="F290" i="1"/>
  <c r="G290" i="1"/>
  <c r="F286" i="1"/>
  <c r="G286" i="1"/>
  <c r="F282" i="1"/>
  <c r="G282" i="1"/>
  <c r="F278" i="1"/>
  <c r="G278" i="1"/>
  <c r="F274" i="1"/>
  <c r="G274" i="1"/>
  <c r="F270" i="1"/>
  <c r="G270" i="1"/>
  <c r="F266" i="1"/>
  <c r="G266" i="1"/>
  <c r="F262" i="1"/>
  <c r="G262" i="1"/>
  <c r="F258" i="1"/>
  <c r="G258" i="1"/>
  <c r="F254" i="1"/>
  <c r="G254" i="1"/>
  <c r="F250" i="1"/>
  <c r="G250" i="1"/>
  <c r="F246" i="1"/>
  <c r="G246" i="1"/>
  <c r="F242" i="1"/>
  <c r="G242" i="1"/>
  <c r="F238" i="1"/>
  <c r="G238" i="1"/>
  <c r="F234" i="1"/>
  <c r="G234" i="1"/>
  <c r="F230" i="1"/>
  <c r="G230" i="1"/>
  <c r="F226" i="1"/>
  <c r="G226" i="1"/>
  <c r="F222" i="1"/>
  <c r="G222" i="1"/>
  <c r="F218" i="1"/>
  <c r="G218" i="1"/>
  <c r="F214" i="1"/>
  <c r="G214" i="1"/>
  <c r="F210" i="1"/>
  <c r="G210" i="1"/>
  <c r="F206" i="1"/>
  <c r="G206" i="1"/>
  <c r="F202" i="1"/>
  <c r="G202" i="1"/>
  <c r="F198" i="1"/>
  <c r="G198" i="1"/>
  <c r="F194" i="1"/>
  <c r="G194" i="1"/>
  <c r="F190" i="1"/>
  <c r="G190" i="1"/>
  <c r="F186" i="1"/>
  <c r="G186" i="1"/>
  <c r="F182" i="1"/>
  <c r="G182" i="1"/>
  <c r="F178" i="1"/>
  <c r="G178" i="1"/>
  <c r="F174" i="1"/>
  <c r="G174" i="1"/>
  <c r="F170" i="1"/>
  <c r="G170" i="1"/>
  <c r="F166" i="1"/>
  <c r="G166" i="1"/>
  <c r="F162" i="1"/>
  <c r="G162" i="1"/>
  <c r="F158" i="1"/>
  <c r="G158" i="1"/>
  <c r="F154" i="1"/>
  <c r="G154" i="1"/>
  <c r="F150" i="1"/>
  <c r="G150" i="1"/>
  <c r="F146" i="1"/>
  <c r="G146" i="1"/>
  <c r="F142" i="1"/>
  <c r="G142" i="1"/>
  <c r="F138" i="1"/>
  <c r="G138" i="1"/>
  <c r="F134" i="1"/>
  <c r="G134" i="1"/>
  <c r="F130" i="1"/>
  <c r="G130" i="1"/>
  <c r="F126" i="1"/>
  <c r="G126" i="1"/>
  <c r="F122" i="1"/>
  <c r="G122" i="1"/>
  <c r="F118" i="1"/>
  <c r="G118" i="1"/>
  <c r="F114" i="1"/>
  <c r="G114" i="1"/>
  <c r="F110" i="1"/>
  <c r="G110" i="1"/>
  <c r="F106" i="1"/>
  <c r="G106" i="1"/>
  <c r="F102" i="1"/>
  <c r="G102" i="1"/>
  <c r="F98" i="1"/>
  <c r="G98" i="1"/>
  <c r="F94" i="1"/>
  <c r="G94" i="1"/>
  <c r="F90" i="1"/>
  <c r="G90" i="1"/>
  <c r="F82" i="1"/>
  <c r="G82" i="1"/>
  <c r="F78" i="1"/>
  <c r="G78" i="1"/>
  <c r="F74" i="1"/>
  <c r="G74" i="1"/>
  <c r="F70" i="1"/>
  <c r="G70" i="1"/>
  <c r="F66" i="1"/>
  <c r="G66" i="1"/>
  <c r="F58" i="1"/>
  <c r="G58" i="1"/>
  <c r="F54" i="1"/>
  <c r="G54" i="1"/>
  <c r="F50" i="1"/>
  <c r="G50" i="1"/>
  <c r="F46" i="1"/>
  <c r="G46" i="1"/>
  <c r="F34" i="1"/>
  <c r="G34" i="1"/>
  <c r="F30" i="1"/>
  <c r="G30" i="1"/>
  <c r="F26" i="1"/>
  <c r="G26" i="1"/>
  <c r="F22" i="1"/>
  <c r="G22" i="1"/>
  <c r="F14" i="1"/>
  <c r="G14" i="1"/>
  <c r="F10" i="1"/>
  <c r="G10" i="1"/>
  <c r="F6" i="1"/>
  <c r="G6" i="1"/>
  <c r="F619" i="1"/>
  <c r="G619" i="1"/>
  <c r="F603" i="1"/>
  <c r="G603" i="1"/>
  <c r="F591" i="1"/>
  <c r="G591" i="1"/>
  <c r="F575" i="1"/>
  <c r="G575" i="1"/>
  <c r="F622" i="1"/>
  <c r="G622" i="1"/>
  <c r="F610" i="1"/>
  <c r="G610" i="1"/>
  <c r="F598" i="1"/>
  <c r="G598" i="1"/>
  <c r="F590" i="1"/>
  <c r="G590" i="1"/>
  <c r="F578" i="1"/>
  <c r="G578" i="1"/>
  <c r="F566" i="1"/>
  <c r="G566" i="1"/>
  <c r="F554" i="1"/>
  <c r="G554" i="1"/>
  <c r="F546" i="1"/>
  <c r="G546" i="1"/>
  <c r="F534" i="1"/>
  <c r="G534" i="1"/>
  <c r="F510" i="1"/>
  <c r="G510" i="1"/>
  <c r="F629" i="1"/>
  <c r="G629" i="1"/>
  <c r="F621" i="1"/>
  <c r="G621" i="1"/>
  <c r="F613" i="1"/>
  <c r="G613" i="1"/>
  <c r="F605" i="1"/>
  <c r="G605" i="1"/>
  <c r="F593" i="1"/>
  <c r="G593" i="1"/>
  <c r="F585" i="1"/>
  <c r="G585" i="1"/>
  <c r="F577" i="1"/>
  <c r="G577" i="1"/>
  <c r="F569" i="1"/>
  <c r="G569" i="1"/>
  <c r="F557" i="1"/>
  <c r="G557" i="1"/>
  <c r="F549" i="1"/>
  <c r="G549" i="1"/>
  <c r="F541" i="1"/>
  <c r="G541" i="1"/>
  <c r="F529" i="1"/>
  <c r="G529" i="1"/>
  <c r="F521" i="1"/>
  <c r="G521" i="1"/>
  <c r="F513" i="1"/>
  <c r="G513" i="1"/>
  <c r="F501" i="1"/>
  <c r="G501" i="1"/>
  <c r="F493" i="1"/>
  <c r="G493" i="1"/>
  <c r="F485" i="1"/>
  <c r="G485" i="1"/>
  <c r="F473" i="1"/>
  <c r="G473" i="1"/>
  <c r="F465" i="1"/>
  <c r="G465" i="1"/>
  <c r="F457" i="1"/>
  <c r="G457" i="1"/>
  <c r="F449" i="1"/>
  <c r="G449" i="1"/>
  <c r="F441" i="1"/>
  <c r="G441" i="1"/>
  <c r="F437" i="1"/>
  <c r="G437" i="1"/>
  <c r="F429" i="1"/>
  <c r="G429" i="1"/>
  <c r="F425" i="1"/>
  <c r="G425" i="1"/>
  <c r="F421" i="1"/>
  <c r="G421" i="1"/>
  <c r="F417" i="1"/>
  <c r="G417" i="1"/>
  <c r="F413" i="1"/>
  <c r="G413" i="1"/>
  <c r="F409" i="1"/>
  <c r="G409" i="1"/>
  <c r="F405" i="1"/>
  <c r="G405" i="1"/>
  <c r="F401" i="1"/>
  <c r="G401" i="1"/>
  <c r="F397" i="1"/>
  <c r="G397" i="1"/>
  <c r="F393" i="1"/>
  <c r="G393" i="1"/>
  <c r="F389" i="1"/>
  <c r="G389" i="1"/>
  <c r="F385" i="1"/>
  <c r="G385" i="1"/>
  <c r="F381" i="1"/>
  <c r="G381" i="1"/>
  <c r="F377" i="1"/>
  <c r="G377" i="1"/>
  <c r="F373" i="1"/>
  <c r="G373" i="1"/>
  <c r="F369" i="1"/>
  <c r="G369" i="1"/>
  <c r="F365" i="1"/>
  <c r="G365" i="1"/>
  <c r="F361" i="1"/>
  <c r="G361" i="1"/>
  <c r="F357" i="1"/>
  <c r="G357" i="1"/>
  <c r="F353" i="1"/>
  <c r="G353" i="1"/>
  <c r="F349" i="1"/>
  <c r="G349" i="1"/>
  <c r="F345" i="1"/>
  <c r="G345" i="1"/>
  <c r="F341" i="1"/>
  <c r="G341" i="1"/>
  <c r="F337" i="1"/>
  <c r="G337" i="1"/>
  <c r="F333" i="1"/>
  <c r="G333" i="1"/>
  <c r="F329" i="1"/>
  <c r="G329" i="1"/>
  <c r="F325" i="1"/>
  <c r="G325" i="1"/>
  <c r="F321" i="1"/>
  <c r="G321" i="1"/>
  <c r="F317" i="1"/>
  <c r="G317" i="1"/>
  <c r="F313" i="1"/>
  <c r="G313" i="1"/>
  <c r="F309" i="1"/>
  <c r="G309" i="1"/>
  <c r="F305" i="1"/>
  <c r="G305" i="1"/>
  <c r="F301" i="1"/>
  <c r="G301" i="1"/>
  <c r="F297" i="1"/>
  <c r="G297" i="1"/>
  <c r="F293" i="1"/>
  <c r="G293" i="1"/>
  <c r="F289" i="1"/>
  <c r="G289" i="1"/>
  <c r="F285" i="1"/>
  <c r="G285" i="1"/>
  <c r="F281" i="1"/>
  <c r="G281" i="1"/>
  <c r="F277" i="1"/>
  <c r="G277" i="1"/>
  <c r="F273" i="1"/>
  <c r="G273" i="1"/>
  <c r="F269" i="1"/>
  <c r="G269" i="1"/>
  <c r="F265" i="1"/>
  <c r="G265" i="1"/>
  <c r="F261" i="1"/>
  <c r="G261" i="1"/>
  <c r="F257" i="1"/>
  <c r="G257" i="1"/>
  <c r="F253" i="1"/>
  <c r="G253" i="1"/>
  <c r="F249" i="1"/>
  <c r="G249" i="1"/>
  <c r="F245" i="1"/>
  <c r="G245" i="1"/>
  <c r="F241" i="1"/>
  <c r="G241" i="1"/>
  <c r="F237" i="1"/>
  <c r="G237" i="1"/>
  <c r="F233" i="1"/>
  <c r="G233" i="1"/>
  <c r="F229" i="1"/>
  <c r="G229" i="1"/>
  <c r="F225" i="1"/>
  <c r="G225" i="1"/>
  <c r="F221" i="1"/>
  <c r="G221" i="1"/>
  <c r="F217" i="1"/>
  <c r="G217" i="1"/>
  <c r="F213" i="1"/>
  <c r="G213" i="1"/>
  <c r="F209" i="1"/>
  <c r="G209" i="1"/>
  <c r="F205" i="1"/>
  <c r="G205" i="1"/>
  <c r="F201" i="1"/>
  <c r="G201" i="1"/>
  <c r="F197" i="1"/>
  <c r="G197" i="1"/>
  <c r="F193" i="1"/>
  <c r="G193" i="1"/>
  <c r="F189" i="1"/>
  <c r="G189" i="1"/>
  <c r="F185" i="1"/>
  <c r="G185" i="1"/>
  <c r="F181" i="1"/>
  <c r="G181" i="1"/>
  <c r="F177" i="1"/>
  <c r="G177" i="1"/>
  <c r="F173" i="1"/>
  <c r="G173" i="1"/>
  <c r="F169" i="1"/>
  <c r="G169" i="1"/>
  <c r="F165" i="1"/>
  <c r="G165" i="1"/>
  <c r="F161" i="1"/>
  <c r="G161" i="1"/>
  <c r="F157" i="1"/>
  <c r="G157" i="1"/>
  <c r="F153" i="1"/>
  <c r="G153" i="1"/>
  <c r="F149" i="1"/>
  <c r="G149" i="1"/>
  <c r="F145" i="1"/>
  <c r="G145" i="1"/>
  <c r="F141" i="1"/>
  <c r="G141" i="1"/>
  <c r="F137" i="1"/>
  <c r="G137" i="1"/>
  <c r="F133" i="1"/>
  <c r="G133" i="1"/>
  <c r="F129" i="1"/>
  <c r="G129" i="1"/>
  <c r="F125" i="1"/>
  <c r="G125" i="1"/>
  <c r="F121" i="1"/>
  <c r="G121" i="1"/>
  <c r="F117" i="1"/>
  <c r="G117" i="1"/>
  <c r="F113" i="1"/>
  <c r="G113" i="1"/>
  <c r="F109" i="1"/>
  <c r="G109" i="1"/>
  <c r="F105" i="1"/>
  <c r="G105" i="1"/>
  <c r="F101" i="1"/>
  <c r="G101" i="1"/>
  <c r="F97" i="1"/>
  <c r="G97" i="1"/>
  <c r="F93" i="1"/>
  <c r="G93" i="1"/>
  <c r="F89" i="1"/>
  <c r="G89" i="1"/>
  <c r="F85" i="1"/>
  <c r="G85" i="1"/>
  <c r="F81" i="1"/>
  <c r="G81" i="1"/>
  <c r="F77" i="1"/>
  <c r="G77" i="1"/>
  <c r="F73" i="1"/>
  <c r="G73" i="1"/>
  <c r="F69" i="1"/>
  <c r="G69" i="1"/>
  <c r="F65" i="1"/>
  <c r="G65" i="1"/>
  <c r="F61" i="1"/>
  <c r="G61" i="1"/>
  <c r="F57" i="1"/>
  <c r="G57" i="1"/>
  <c r="F53" i="1"/>
  <c r="G53" i="1"/>
  <c r="F49" i="1"/>
  <c r="G49" i="1"/>
  <c r="F45" i="1"/>
  <c r="G45" i="1"/>
  <c r="F41" i="1"/>
  <c r="G41" i="1"/>
  <c r="F37" i="1"/>
  <c r="G37" i="1"/>
  <c r="F33" i="1"/>
  <c r="G33" i="1"/>
  <c r="F29" i="1"/>
  <c r="G29" i="1"/>
  <c r="F25" i="1"/>
  <c r="G25" i="1"/>
  <c r="F21" i="1"/>
  <c r="G21" i="1"/>
  <c r="F17" i="1"/>
  <c r="G17" i="1"/>
  <c r="F13" i="1"/>
  <c r="G13" i="1"/>
  <c r="F9" i="1"/>
  <c r="G9" i="1"/>
  <c r="F5" i="1"/>
  <c r="G5" i="1"/>
  <c r="F86" i="1"/>
  <c r="F62" i="1"/>
  <c r="F42" i="1"/>
  <c r="F38" i="1"/>
  <c r="F18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<sst xmlns="http://schemas.openxmlformats.org/spreadsheetml/2006/main" count="8" uniqueCount="7">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</sst>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3" borderId="0" xfId="0" applyFont="1" applyFill="1"/>
    <xf numFmtId="0" fontId="1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 applyFill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Fill="1"/>
    <xf numFmtId="0" fontId="24" fillId="3" borderId="0" xfId="0" applyFont="1" applyFill="1"/>
    <xf numFmtId="0" fontId="22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250.32229818553614</c:v>
                </c:pt>
                <c:pt idx="1">
                  <c:v>252.34149432503813</c:v>
                </c:pt>
                <c:pt idx="2">
                  <c:v>253.38065168997394</c:v>
                </c:pt>
                <c:pt idx="3">
                  <c:v>254.45602160289809</c:v>
                </c:pt>
                <c:pt idx="4">
                  <c:v>255.18657339156741</c:v>
                </c:pt>
                <c:pt idx="5">
                  <c:v>255.77722083036565</c:v>
                </c:pt>
                <c:pt idx="6">
                  <c:v>257.24543894794579</c:v>
                </c:pt>
                <c:pt idx="7">
                  <c:v>258.90133401377449</c:v>
                </c:pt>
                <c:pt idx="8">
                  <c:v>259.84996794700442</c:v>
                </c:pt>
                <c:pt idx="9">
                  <c:v>261.29640652110754</c:v>
                </c:pt>
                <c:pt idx="10">
                  <c:v>261.81281774944722</c:v>
                </c:pt>
                <c:pt idx="11">
                  <c:v>262.16537423065256</c:v>
                </c:pt>
                <c:pt idx="12">
                  <c:v>262.08667612984158</c:v>
                </c:pt>
                <c:pt idx="13">
                  <c:v>262.27040391559467</c:v>
                </c:pt>
                <c:pt idx="14">
                  <c:v>262.5565105244865</c:v>
                </c:pt>
                <c:pt idx="15">
                  <c:v>262.96577736375559</c:v>
                </c:pt>
                <c:pt idx="16">
                  <c:v>263.41694687523102</c:v>
                </c:pt>
                <c:pt idx="17">
                  <c:v>263.67496877447678</c:v>
                </c:pt>
                <c:pt idx="18">
                  <c:v>264.07430250036361</c:v>
                </c:pt>
                <c:pt idx="19">
                  <c:v>265.06686315893643</c:v>
                </c:pt>
                <c:pt idx="20">
                  <c:v>265.22480694636158</c:v>
                </c:pt>
                <c:pt idx="21">
                  <c:v>265.10550337108737</c:v>
                </c:pt>
                <c:pt idx="22">
                  <c:v>265.18575411424661</c:v>
                </c:pt>
                <c:pt idx="23">
                  <c:v>264.87385081416943</c:v>
                </c:pt>
                <c:pt idx="24">
                  <c:v>264.7932117415321</c:v>
                </c:pt>
                <c:pt idx="25">
                  <c:v>264.51894372487459</c:v>
                </c:pt>
                <c:pt idx="26">
                  <c:v>264.32741205932859</c:v>
                </c:pt>
                <c:pt idx="27">
                  <c:v>264.12990906974483</c:v>
                </c:pt>
                <c:pt idx="28">
                  <c:v>264.20973883083815</c:v>
                </c:pt>
                <c:pt idx="29">
                  <c:v>264.50792125137508</c:v>
                </c:pt>
                <c:pt idx="30">
                  <c:v>264.50059769869506</c:v>
                </c:pt>
                <c:pt idx="31">
                  <c:v>264.68240827628784</c:v>
                </c:pt>
                <c:pt idx="32">
                  <c:v>265.06529287181729</c:v>
                </c:pt>
                <c:pt idx="33">
                  <c:v>265.1513114414422</c:v>
                </c:pt>
                <c:pt idx="34">
                  <c:v>265.24622336246358</c:v>
                </c:pt>
                <c:pt idx="35">
                  <c:v>265.05932244371979</c:v>
                </c:pt>
                <c:pt idx="36">
                  <c:v>264.85609101826776</c:v>
                </c:pt>
                <c:pt idx="37">
                  <c:v>264.44338127458985</c:v>
                </c:pt>
                <c:pt idx="38">
                  <c:v>263.95636747116305</c:v>
                </c:pt>
                <c:pt idx="39">
                  <c:v>263.12275631366902</c:v>
                </c:pt>
                <c:pt idx="40">
                  <c:v>261.98275233518558</c:v>
                </c:pt>
                <c:pt idx="41">
                  <c:v>260.91916047205791</c:v>
                </c:pt>
                <c:pt idx="42">
                  <c:v>259.88451178427101</c:v>
                </c:pt>
                <c:pt idx="43">
                  <c:v>259.06455429951251</c:v>
                </c:pt>
                <c:pt idx="44">
                  <c:v>258.6577564096342</c:v>
                </c:pt>
                <c:pt idx="45">
                  <c:v>258.374426400056</c:v>
                </c:pt>
                <c:pt idx="46">
                  <c:v>258.25961847321855</c:v>
                </c:pt>
                <c:pt idx="47">
                  <c:v>258.07024882876811</c:v>
                </c:pt>
                <c:pt idx="48">
                  <c:v>257.97578835781218</c:v>
                </c:pt>
                <c:pt idx="49">
                  <c:v>258.00668912158864</c:v>
                </c:pt>
                <c:pt idx="50">
                  <c:v>258.09035268896366</c:v>
                </c:pt>
                <c:pt idx="51">
                  <c:v>258.45520415302047</c:v>
                </c:pt>
                <c:pt idx="52">
                  <c:v>258.9286021732841</c:v>
                </c:pt>
                <c:pt idx="53">
                  <c:v>259.44226803316258</c:v>
                </c:pt>
                <c:pt idx="54">
                  <c:v>259.93746288855829</c:v>
                </c:pt>
                <c:pt idx="55">
                  <c:v>260.45986774165476</c:v>
                </c:pt>
                <c:pt idx="56">
                  <c:v>261.06232963300829</c:v>
                </c:pt>
                <c:pt idx="57">
                  <c:v>261.71845081720897</c:v>
                </c:pt>
                <c:pt idx="58">
                  <c:v>262.36689718160113</c:v>
                </c:pt>
                <c:pt idx="59">
                  <c:v>263.11177169945807</c:v>
                </c:pt>
                <c:pt idx="60">
                  <c:v>263.85730691039629</c:v>
                </c:pt>
                <c:pt idx="61">
                  <c:v>264.64193968109015</c:v>
                </c:pt>
                <c:pt idx="62">
                  <c:v>265.3950399433399</c:v>
                </c:pt>
                <c:pt idx="63">
                  <c:v>266.06637142171587</c:v>
                </c:pt>
                <c:pt idx="64">
                  <c:v>266.73385777317623</c:v>
                </c:pt>
                <c:pt idx="65">
                  <c:v>267.34767508065573</c:v>
                </c:pt>
                <c:pt idx="66">
                  <c:v>267.84348395956272</c:v>
                </c:pt>
                <c:pt idx="67">
                  <c:v>268.26922115111574</c:v>
                </c:pt>
                <c:pt idx="68">
                  <c:v>268.64551464500164</c:v>
                </c:pt>
                <c:pt idx="69">
                  <c:v>269.01534096210219</c:v>
                </c:pt>
                <c:pt idx="70">
                  <c:v>269.35796515298927</c:v>
                </c:pt>
                <c:pt idx="71">
                  <c:v>269.60523910699175</c:v>
                </c:pt>
                <c:pt idx="72">
                  <c:v>269.80509779027346</c:v>
                </c:pt>
                <c:pt idx="73">
                  <c:v>270.01093296980736</c:v>
                </c:pt>
                <c:pt idx="74">
                  <c:v>270.23465795978927</c:v>
                </c:pt>
                <c:pt idx="75">
                  <c:v>270.42829841817581</c:v>
                </c:pt>
                <c:pt idx="76">
                  <c:v>270.65144611748997</c:v>
                </c:pt>
                <c:pt idx="77">
                  <c:v>270.86988986444243</c:v>
                </c:pt>
                <c:pt idx="78">
                  <c:v>271.0382130140481</c:v>
                </c:pt>
                <c:pt idx="79">
                  <c:v>271.18351632372975</c:v>
                </c:pt>
                <c:pt idx="80">
                  <c:v>271.32160889779806</c:v>
                </c:pt>
                <c:pt idx="81">
                  <c:v>271.44641414961893</c:v>
                </c:pt>
                <c:pt idx="82">
                  <c:v>271.60570937059776</c:v>
                </c:pt>
                <c:pt idx="83">
                  <c:v>271.74303201331134</c:v>
                </c:pt>
                <c:pt idx="84">
                  <c:v>271.84480985790634</c:v>
                </c:pt>
                <c:pt idx="85">
                  <c:v>271.94328397061491</c:v>
                </c:pt>
                <c:pt idx="86">
                  <c:v>272.04932270899513</c:v>
                </c:pt>
                <c:pt idx="87">
                  <c:v>272.10547442613733</c:v>
                </c:pt>
                <c:pt idx="88">
                  <c:v>272.14893645907557</c:v>
                </c:pt>
                <c:pt idx="89">
                  <c:v>272.20022556499663</c:v>
                </c:pt>
                <c:pt idx="90">
                  <c:v>272.22629755011667</c:v>
                </c:pt>
                <c:pt idx="91">
                  <c:v>272.23843561041059</c:v>
                </c:pt>
                <c:pt idx="92">
                  <c:v>272.18852114134035</c:v>
                </c:pt>
                <c:pt idx="93">
                  <c:v>272.08965808046196</c:v>
                </c:pt>
                <c:pt idx="94">
                  <c:v>271.99091662204933</c:v>
                </c:pt>
                <c:pt idx="95">
                  <c:v>271.85730896981403</c:v>
                </c:pt>
                <c:pt idx="96">
                  <c:v>271.70969596672654</c:v>
                </c:pt>
                <c:pt idx="97">
                  <c:v>271.53267193648463</c:v>
                </c:pt>
                <c:pt idx="98">
                  <c:v>271.32788527545182</c:v>
                </c:pt>
                <c:pt idx="99">
                  <c:v>271.15331673675837</c:v>
                </c:pt>
                <c:pt idx="100">
                  <c:v>271.00055197646896</c:v>
                </c:pt>
                <c:pt idx="101">
                  <c:v>270.85935278752396</c:v>
                </c:pt>
                <c:pt idx="102">
                  <c:v>270.70603320566028</c:v>
                </c:pt>
                <c:pt idx="103">
                  <c:v>270.5868979115204</c:v>
                </c:pt>
                <c:pt idx="104">
                  <c:v>270.47821756406711</c:v>
                </c:pt>
                <c:pt idx="105">
                  <c:v>270.38943525771032</c:v>
                </c:pt>
                <c:pt idx="106">
                  <c:v>270.30571857384865</c:v>
                </c:pt>
                <c:pt idx="107">
                  <c:v>270.19559525064949</c:v>
                </c:pt>
                <c:pt idx="108">
                  <c:v>270.07667001479626</c:v>
                </c:pt>
                <c:pt idx="109">
                  <c:v>269.97078649695703</c:v>
                </c:pt>
                <c:pt idx="110">
                  <c:v>269.83905122978655</c:v>
                </c:pt>
                <c:pt idx="111">
                  <c:v>269.69314188473089</c:v>
                </c:pt>
                <c:pt idx="112">
                  <c:v>269.53773257545726</c:v>
                </c:pt>
                <c:pt idx="113">
                  <c:v>269.35583902730843</c:v>
                </c:pt>
                <c:pt idx="114">
                  <c:v>269.18401628965285</c:v>
                </c:pt>
                <c:pt idx="115">
                  <c:v>268.97854734747307</c:v>
                </c:pt>
                <c:pt idx="116">
                  <c:v>268.78135344323169</c:v>
                </c:pt>
                <c:pt idx="117">
                  <c:v>268.58891128721751</c:v>
                </c:pt>
                <c:pt idx="118">
                  <c:v>268.4048302848924</c:v>
                </c:pt>
                <c:pt idx="119">
                  <c:v>268.22208553907785</c:v>
                </c:pt>
                <c:pt idx="120">
                  <c:v>268.06222203057638</c:v>
                </c:pt>
                <c:pt idx="121">
                  <c:v>267.87877844275295</c:v>
                </c:pt>
                <c:pt idx="122">
                  <c:v>267.67803355005947</c:v>
                </c:pt>
                <c:pt idx="123">
                  <c:v>267.47053734553373</c:v>
                </c:pt>
                <c:pt idx="124">
                  <c:v>267.2692521708185</c:v>
                </c:pt>
                <c:pt idx="125">
                  <c:v>267.02749649938727</c:v>
                </c:pt>
                <c:pt idx="126">
                  <c:v>266.79381659354101</c:v>
                </c:pt>
                <c:pt idx="127">
                  <c:v>266.5265048107733</c:v>
                </c:pt>
                <c:pt idx="128">
                  <c:v>266.22117596108865</c:v>
                </c:pt>
                <c:pt idx="129">
                  <c:v>265.88776102765758</c:v>
                </c:pt>
                <c:pt idx="130">
                  <c:v>265.55928356468746</c:v>
                </c:pt>
                <c:pt idx="131">
                  <c:v>265.20859796930955</c:v>
                </c:pt>
                <c:pt idx="132">
                  <c:v>264.84517631419823</c:v>
                </c:pt>
                <c:pt idx="133">
                  <c:v>264.47991455712588</c:v>
                </c:pt>
                <c:pt idx="134">
                  <c:v>264.11795208824532</c:v>
                </c:pt>
                <c:pt idx="135">
                  <c:v>263.77308112784874</c:v>
                </c:pt>
                <c:pt idx="136">
                  <c:v>263.44945990171601</c:v>
                </c:pt>
                <c:pt idx="137">
                  <c:v>263.18928381368357</c:v>
                </c:pt>
                <c:pt idx="138">
                  <c:v>262.93786502538933</c:v>
                </c:pt>
                <c:pt idx="139">
                  <c:v>262.71551625409302</c:v>
                </c:pt>
                <c:pt idx="140">
                  <c:v>262.5337607508431</c:v>
                </c:pt>
                <c:pt idx="141">
                  <c:v>262.39011816797444</c:v>
                </c:pt>
                <c:pt idx="142">
                  <c:v>262.2643621268985</c:v>
                </c:pt>
                <c:pt idx="143">
                  <c:v>262.14766158913199</c:v>
                </c:pt>
                <c:pt idx="144">
                  <c:v>262.04250125530302</c:v>
                </c:pt>
                <c:pt idx="145">
                  <c:v>261.97285285233761</c:v>
                </c:pt>
                <c:pt idx="146">
                  <c:v>261.87204986416566</c:v>
                </c:pt>
                <c:pt idx="147">
                  <c:v>261.78122287548848</c:v>
                </c:pt>
                <c:pt idx="148">
                  <c:v>261.64052866385839</c:v>
                </c:pt>
                <c:pt idx="149">
                  <c:v>261.4815131971518</c:v>
                </c:pt>
                <c:pt idx="150">
                  <c:v>261.30687268652258</c:v>
                </c:pt>
                <c:pt idx="151">
                  <c:v>261.13030538376</c:v>
                </c:pt>
                <c:pt idx="152">
                  <c:v>260.90497907573837</c:v>
                </c:pt>
                <c:pt idx="153">
                  <c:v>260.68459845425582</c:v>
                </c:pt>
                <c:pt idx="154">
                  <c:v>260.49625419597527</c:v>
                </c:pt>
                <c:pt idx="155">
                  <c:v>260.31168672467328</c:v>
                </c:pt>
                <c:pt idx="156">
                  <c:v>260.13822910741493</c:v>
                </c:pt>
                <c:pt idx="157">
                  <c:v>260.00329408428104</c:v>
                </c:pt>
                <c:pt idx="158">
                  <c:v>259.87406982431924</c:v>
                </c:pt>
                <c:pt idx="159">
                  <c:v>259.78258568336685</c:v>
                </c:pt>
                <c:pt idx="160">
                  <c:v>259.72622804213006</c:v>
                </c:pt>
                <c:pt idx="161">
                  <c:v>259.69517774653923</c:v>
                </c:pt>
                <c:pt idx="162">
                  <c:v>259.67403303984747</c:v>
                </c:pt>
                <c:pt idx="163">
                  <c:v>259.66469245821497</c:v>
                </c:pt>
                <c:pt idx="164">
                  <c:v>259.6666172478715</c:v>
                </c:pt>
                <c:pt idx="165">
                  <c:v>259.64371502642939</c:v>
                </c:pt>
                <c:pt idx="166">
                  <c:v>259.65449144277875</c:v>
                </c:pt>
                <c:pt idx="167">
                  <c:v>259.65279344478637</c:v>
                </c:pt>
                <c:pt idx="168">
                  <c:v>259.64601459840293</c:v>
                </c:pt>
                <c:pt idx="169">
                  <c:v>259.64744160528778</c:v>
                </c:pt>
                <c:pt idx="170">
                  <c:v>259.62387098167915</c:v>
                </c:pt>
                <c:pt idx="171">
                  <c:v>259.53777366280468</c:v>
                </c:pt>
                <c:pt idx="172">
                  <c:v>259.42966168148257</c:v>
                </c:pt>
                <c:pt idx="173">
                  <c:v>259.34548547499668</c:v>
                </c:pt>
                <c:pt idx="174">
                  <c:v>259.25271351200468</c:v>
                </c:pt>
                <c:pt idx="175">
                  <c:v>259.15756816232039</c:v>
                </c:pt>
                <c:pt idx="176">
                  <c:v>259.03810920170537</c:v>
                </c:pt>
                <c:pt idx="177">
                  <c:v>258.88938118509071</c:v>
                </c:pt>
                <c:pt idx="178">
                  <c:v>258.69600935457885</c:v>
                </c:pt>
                <c:pt idx="179">
                  <c:v>258.52048792356709</c:v>
                </c:pt>
                <c:pt idx="180">
                  <c:v>258.32182104592306</c:v>
                </c:pt>
                <c:pt idx="181">
                  <c:v>258.11455191558076</c:v>
                </c:pt>
                <c:pt idx="182">
                  <c:v>257.97537501734763</c:v>
                </c:pt>
                <c:pt idx="183">
                  <c:v>257.84016093073609</c:v>
                </c:pt>
                <c:pt idx="184">
                  <c:v>257.65890602861981</c:v>
                </c:pt>
                <c:pt idx="185">
                  <c:v>257.53778891256627</c:v>
                </c:pt>
                <c:pt idx="186">
                  <c:v>257.42218016965506</c:v>
                </c:pt>
                <c:pt idx="187">
                  <c:v>257.33190130963163</c:v>
                </c:pt>
                <c:pt idx="188">
                  <c:v>257.22824394879325</c:v>
                </c:pt>
                <c:pt idx="189">
                  <c:v>257.16379273097635</c:v>
                </c:pt>
                <c:pt idx="190">
                  <c:v>257.07414802326468</c:v>
                </c:pt>
                <c:pt idx="191">
                  <c:v>256.99880521962297</c:v>
                </c:pt>
                <c:pt idx="192">
                  <c:v>256.90921400459513</c:v>
                </c:pt>
                <c:pt idx="193">
                  <c:v>256.79125013117613</c:v>
                </c:pt>
                <c:pt idx="194">
                  <c:v>256.68341816100747</c:v>
                </c:pt>
                <c:pt idx="195">
                  <c:v>256.57099159963082</c:v>
                </c:pt>
                <c:pt idx="196">
                  <c:v>256.36943475709427</c:v>
                </c:pt>
                <c:pt idx="197">
                  <c:v>256.16317067355635</c:v>
                </c:pt>
                <c:pt idx="198">
                  <c:v>255.92704747307295</c:v>
                </c:pt>
                <c:pt idx="199">
                  <c:v>255.66689189109113</c:v>
                </c:pt>
                <c:pt idx="200">
                  <c:v>255.39132951228041</c:v>
                </c:pt>
                <c:pt idx="201">
                  <c:v>255.0940435449989</c:v>
                </c:pt>
                <c:pt idx="202">
                  <c:v>254.77554790629497</c:v>
                </c:pt>
                <c:pt idx="203">
                  <c:v>254.50383415385883</c:v>
                </c:pt>
                <c:pt idx="204">
                  <c:v>254.23369786120054</c:v>
                </c:pt>
                <c:pt idx="205">
                  <c:v>253.94434549088831</c:v>
                </c:pt>
                <c:pt idx="206">
                  <c:v>253.69460194852692</c:v>
                </c:pt>
                <c:pt idx="207">
                  <c:v>253.47819075888202</c:v>
                </c:pt>
                <c:pt idx="208">
                  <c:v>253.25311941513149</c:v>
                </c:pt>
                <c:pt idx="209">
                  <c:v>253.07698915121225</c:v>
                </c:pt>
                <c:pt idx="210">
                  <c:v>252.91924736786888</c:v>
                </c:pt>
                <c:pt idx="211">
                  <c:v>252.75421573525219</c:v>
                </c:pt>
                <c:pt idx="212">
                  <c:v>252.62147649223368</c:v>
                </c:pt>
                <c:pt idx="213">
                  <c:v>252.53474121623697</c:v>
                </c:pt>
                <c:pt idx="214">
                  <c:v>252.42337264518918</c:v>
                </c:pt>
                <c:pt idx="215">
                  <c:v>252.2607350314122</c:v>
                </c:pt>
                <c:pt idx="216">
                  <c:v>252.11982279360362</c:v>
                </c:pt>
                <c:pt idx="217">
                  <c:v>251.96059353419457</c:v>
                </c:pt>
                <c:pt idx="218">
                  <c:v>251.79976841415751</c:v>
                </c:pt>
                <c:pt idx="219">
                  <c:v>251.64758613860934</c:v>
                </c:pt>
                <c:pt idx="220">
                  <c:v>251.43162367774733</c:v>
                </c:pt>
                <c:pt idx="221">
                  <c:v>251.24691948089136</c:v>
                </c:pt>
                <c:pt idx="222">
                  <c:v>251.08732487865942</c:v>
                </c:pt>
                <c:pt idx="223">
                  <c:v>250.8924681746312</c:v>
                </c:pt>
                <c:pt idx="224">
                  <c:v>250.63518063277255</c:v>
                </c:pt>
                <c:pt idx="225">
                  <c:v>250.39519267501515</c:v>
                </c:pt>
                <c:pt idx="226">
                  <c:v>250.22162432201299</c:v>
                </c:pt>
                <c:pt idx="227">
                  <c:v>250.06097909987932</c:v>
                </c:pt>
                <c:pt idx="228">
                  <c:v>249.89119552799303</c:v>
                </c:pt>
                <c:pt idx="229">
                  <c:v>249.73731833863533</c:v>
                </c:pt>
                <c:pt idx="230">
                  <c:v>249.52267883461903</c:v>
                </c:pt>
                <c:pt idx="231">
                  <c:v>249.36196143035679</c:v>
                </c:pt>
                <c:pt idx="232">
                  <c:v>249.1987268676566</c:v>
                </c:pt>
                <c:pt idx="233">
                  <c:v>249.03607029885131</c:v>
                </c:pt>
                <c:pt idx="234">
                  <c:v>248.884900875689</c:v>
                </c:pt>
                <c:pt idx="235">
                  <c:v>248.7273699772814</c:v>
                </c:pt>
                <c:pt idx="236">
                  <c:v>248.58528428220697</c:v>
                </c:pt>
                <c:pt idx="237">
                  <c:v>248.3820950514781</c:v>
                </c:pt>
                <c:pt idx="238">
                  <c:v>248.14528813631904</c:v>
                </c:pt>
                <c:pt idx="239">
                  <c:v>247.90004958282182</c:v>
                </c:pt>
                <c:pt idx="240">
                  <c:v>247.64733281354154</c:v>
                </c:pt>
                <c:pt idx="241">
                  <c:v>247.47717262082443</c:v>
                </c:pt>
                <c:pt idx="242">
                  <c:v>247.29352100516977</c:v>
                </c:pt>
                <c:pt idx="243">
                  <c:v>247.11028053802849</c:v>
                </c:pt>
                <c:pt idx="244">
                  <c:v>246.93551019847078</c:v>
                </c:pt>
                <c:pt idx="245">
                  <c:v>246.75672382686392</c:v>
                </c:pt>
                <c:pt idx="246">
                  <c:v>246.65084550503144</c:v>
                </c:pt>
                <c:pt idx="247">
                  <c:v>246.51828165923672</c:v>
                </c:pt>
                <c:pt idx="248">
                  <c:v>246.46591859961785</c:v>
                </c:pt>
                <c:pt idx="249">
                  <c:v>246.43728994159588</c:v>
                </c:pt>
                <c:pt idx="250">
                  <c:v>246.43957360401592</c:v>
                </c:pt>
                <c:pt idx="251">
                  <c:v>246.4270450157947</c:v>
                </c:pt>
                <c:pt idx="252">
                  <c:v>246.35426755025384</c:v>
                </c:pt>
                <c:pt idx="253">
                  <c:v>246.2970336146534</c:v>
                </c:pt>
                <c:pt idx="254">
                  <c:v>246.23998754417386</c:v>
                </c:pt>
                <c:pt idx="255">
                  <c:v>246.14214462363336</c:v>
                </c:pt>
                <c:pt idx="256">
                  <c:v>246.03716582508807</c:v>
                </c:pt>
                <c:pt idx="257">
                  <c:v>245.82130939859016</c:v>
                </c:pt>
                <c:pt idx="258">
                  <c:v>245.56959229224648</c:v>
                </c:pt>
                <c:pt idx="259">
                  <c:v>245.29463727388131</c:v>
                </c:pt>
                <c:pt idx="260">
                  <c:v>245.0364149155447</c:v>
                </c:pt>
                <c:pt idx="261">
                  <c:v>244.7802045562579</c:v>
                </c:pt>
                <c:pt idx="262">
                  <c:v>244.55398403349656</c:v>
                </c:pt>
                <c:pt idx="263">
                  <c:v>244.33880264945003</c:v>
                </c:pt>
                <c:pt idx="264">
                  <c:v>244.0875432178162</c:v>
                </c:pt>
                <c:pt idx="265">
                  <c:v>243.74746440696845</c:v>
                </c:pt>
                <c:pt idx="266">
                  <c:v>243.41524338547882</c:v>
                </c:pt>
                <c:pt idx="267">
                  <c:v>243.09384402713187</c:v>
                </c:pt>
                <c:pt idx="268">
                  <c:v>242.82378081593646</c:v>
                </c:pt>
                <c:pt idx="269">
                  <c:v>242.59956791692434</c:v>
                </c:pt>
                <c:pt idx="270">
                  <c:v>242.35720136011247</c:v>
                </c:pt>
                <c:pt idx="271">
                  <c:v>242.07483935981367</c:v>
                </c:pt>
                <c:pt idx="272">
                  <c:v>241.80615784354632</c:v>
                </c:pt>
                <c:pt idx="273">
                  <c:v>241.52949140978075</c:v>
                </c:pt>
                <c:pt idx="274">
                  <c:v>241.233942997811</c:v>
                </c:pt>
                <c:pt idx="275">
                  <c:v>240.96576562588467</c:v>
                </c:pt>
                <c:pt idx="276">
                  <c:v>240.80128996907453</c:v>
                </c:pt>
                <c:pt idx="277">
                  <c:v>240.66646423839143</c:v>
                </c:pt>
                <c:pt idx="278">
                  <c:v>240.55573246194984</c:v>
                </c:pt>
                <c:pt idx="279">
                  <c:v>240.46553754336284</c:v>
                </c:pt>
                <c:pt idx="280">
                  <c:v>240.34074843109241</c:v>
                </c:pt>
                <c:pt idx="281">
                  <c:v>240.21705111552953</c:v>
                </c:pt>
                <c:pt idx="282">
                  <c:v>240.13701689982983</c:v>
                </c:pt>
                <c:pt idx="283">
                  <c:v>239.99241258577615</c:v>
                </c:pt>
                <c:pt idx="284">
                  <c:v>239.83318780850547</c:v>
                </c:pt>
                <c:pt idx="285">
                  <c:v>239.70035107213113</c:v>
                </c:pt>
                <c:pt idx="286">
                  <c:v>239.57569453922861</c:v>
                </c:pt>
                <c:pt idx="287">
                  <c:v>239.40358210039383</c:v>
                </c:pt>
                <c:pt idx="288">
                  <c:v>239.17840766660638</c:v>
                </c:pt>
                <c:pt idx="289">
                  <c:v>238.97096441549124</c:v>
                </c:pt>
                <c:pt idx="290">
                  <c:v>238.73004649184026</c:v>
                </c:pt>
                <c:pt idx="291">
                  <c:v>238.53099440558452</c:v>
                </c:pt>
                <c:pt idx="292">
                  <c:v>238.33599775756304</c:v>
                </c:pt>
                <c:pt idx="293">
                  <c:v>238.09533915887332</c:v>
                </c:pt>
                <c:pt idx="294">
                  <c:v>237.88674316636019</c:v>
                </c:pt>
                <c:pt idx="295">
                  <c:v>237.68741347246538</c:v>
                </c:pt>
                <c:pt idx="296">
                  <c:v>237.52282465887376</c:v>
                </c:pt>
                <c:pt idx="297">
                  <c:v>237.34100095855777</c:v>
                </c:pt>
                <c:pt idx="298">
                  <c:v>237.16965794286756</c:v>
                </c:pt>
                <c:pt idx="299">
                  <c:v>237.04077123908004</c:v>
                </c:pt>
                <c:pt idx="300">
                  <c:v>236.86399210792811</c:v>
                </c:pt>
                <c:pt idx="301">
                  <c:v>236.70125800403179</c:v>
                </c:pt>
                <c:pt idx="302">
                  <c:v>236.48810401509203</c:v>
                </c:pt>
                <c:pt idx="303">
                  <c:v>236.26739197379766</c:v>
                </c:pt>
                <c:pt idx="304">
                  <c:v>236.05605481480598</c:v>
                </c:pt>
                <c:pt idx="305">
                  <c:v>235.7902783153763</c:v>
                </c:pt>
                <c:pt idx="306">
                  <c:v>235.57478096509146</c:v>
                </c:pt>
                <c:pt idx="307">
                  <c:v>235.31271828967891</c:v>
                </c:pt>
                <c:pt idx="308">
                  <c:v>235.04381134305777</c:v>
                </c:pt>
                <c:pt idx="309">
                  <c:v>234.76842865013415</c:v>
                </c:pt>
                <c:pt idx="310">
                  <c:v>234.4895104999006</c:v>
                </c:pt>
                <c:pt idx="311">
                  <c:v>234.2425757557522</c:v>
                </c:pt>
                <c:pt idx="312">
                  <c:v>233.96484244301269</c:v>
                </c:pt>
                <c:pt idx="313">
                  <c:v>233.72863236035209</c:v>
                </c:pt>
                <c:pt idx="314">
                  <c:v>233.51765317650327</c:v>
                </c:pt>
                <c:pt idx="315">
                  <c:v>233.30768002127883</c:v>
                </c:pt>
                <c:pt idx="316">
                  <c:v>233.16173106602349</c:v>
                </c:pt>
                <c:pt idx="317">
                  <c:v>232.97434630270203</c:v>
                </c:pt>
                <c:pt idx="318">
                  <c:v>232.83298300689839</c:v>
                </c:pt>
                <c:pt idx="319">
                  <c:v>232.73309739913495</c:v>
                </c:pt>
                <c:pt idx="320">
                  <c:v>232.59044167483529</c:v>
                </c:pt>
                <c:pt idx="321">
                  <c:v>232.40919914829141</c:v>
                </c:pt>
                <c:pt idx="322">
                  <c:v>232.20705612005179</c:v>
                </c:pt>
                <c:pt idx="323">
                  <c:v>232.12403247795785</c:v>
                </c:pt>
                <c:pt idx="324">
                  <c:v>232.02809891585377</c:v>
                </c:pt>
                <c:pt idx="325">
                  <c:v>231.91515997817376</c:v>
                </c:pt>
                <c:pt idx="326">
                  <c:v>231.79706927939304</c:v>
                </c:pt>
                <c:pt idx="327">
                  <c:v>231.63818386265507</c:v>
                </c:pt>
                <c:pt idx="328">
                  <c:v>231.51933436166425</c:v>
                </c:pt>
                <c:pt idx="329">
                  <c:v>231.4092242553547</c:v>
                </c:pt>
                <c:pt idx="330">
                  <c:v>231.30195650862976</c:v>
                </c:pt>
                <c:pt idx="331">
                  <c:v>231.25832095251278</c:v>
                </c:pt>
                <c:pt idx="332">
                  <c:v>231.25623579293978</c:v>
                </c:pt>
                <c:pt idx="333">
                  <c:v>231.2780488870994</c:v>
                </c:pt>
                <c:pt idx="334">
                  <c:v>231.2895357884934</c:v>
                </c:pt>
                <c:pt idx="335">
                  <c:v>231.32411429828724</c:v>
                </c:pt>
                <c:pt idx="336">
                  <c:v>231.33762265879966</c:v>
                </c:pt>
                <c:pt idx="337">
                  <c:v>231.37381090458791</c:v>
                </c:pt>
                <c:pt idx="338">
                  <c:v>231.39695833872398</c:v>
                </c:pt>
                <c:pt idx="339">
                  <c:v>231.40232807099824</c:v>
                </c:pt>
                <c:pt idx="340">
                  <c:v>231.31679222335455</c:v>
                </c:pt>
                <c:pt idx="341">
                  <c:v>231.22197815988628</c:v>
                </c:pt>
                <c:pt idx="342">
                  <c:v>231.08909278812658</c:v>
                </c:pt>
                <c:pt idx="343">
                  <c:v>230.96013297834205</c:v>
                </c:pt>
                <c:pt idx="344">
                  <c:v>230.81471342575907</c:v>
                </c:pt>
                <c:pt idx="345">
                  <c:v>230.6206981883555</c:v>
                </c:pt>
                <c:pt idx="346">
                  <c:v>230.42855705259029</c:v>
                </c:pt>
                <c:pt idx="347">
                  <c:v>230.32348308745875</c:v>
                </c:pt>
                <c:pt idx="348">
                  <c:v>230.12670874233848</c:v>
                </c:pt>
                <c:pt idx="349">
                  <c:v>230.03421764046837</c:v>
                </c:pt>
                <c:pt idx="350">
                  <c:v>229.90562203189796</c:v>
                </c:pt>
                <c:pt idx="351">
                  <c:v>229.89541718947351</c:v>
                </c:pt>
                <c:pt idx="352">
                  <c:v>229.88207303346678</c:v>
                </c:pt>
                <c:pt idx="353">
                  <c:v>229.88478662413266</c:v>
                </c:pt>
                <c:pt idx="354">
                  <c:v>229.88154349310494</c:v>
                </c:pt>
                <c:pt idx="355">
                  <c:v>229.8290511832177</c:v>
                </c:pt>
                <c:pt idx="356">
                  <c:v>229.74067103982298</c:v>
                </c:pt>
                <c:pt idx="357">
                  <c:v>229.59732951536378</c:v>
                </c:pt>
                <c:pt idx="358">
                  <c:v>229.40841540303049</c:v>
                </c:pt>
                <c:pt idx="359">
                  <c:v>229.31911909086816</c:v>
                </c:pt>
                <c:pt idx="360">
                  <c:v>229.12747737119739</c:v>
                </c:pt>
                <c:pt idx="361">
                  <c:v>228.9045957719855</c:v>
                </c:pt>
                <c:pt idx="362">
                  <c:v>228.66527344923185</c:v>
                </c:pt>
                <c:pt idx="363">
                  <c:v>228.40890816434501</c:v>
                </c:pt>
                <c:pt idx="364">
                  <c:v>228.1872133634117</c:v>
                </c:pt>
                <c:pt idx="365">
                  <c:v>227.97139398923099</c:v>
                </c:pt>
                <c:pt idx="366">
                  <c:v>227.82158267802848</c:v>
                </c:pt>
                <c:pt idx="367">
                  <c:v>227.72923591489783</c:v>
                </c:pt>
                <c:pt idx="368">
                  <c:v>227.66204884778409</c:v>
                </c:pt>
                <c:pt idx="369">
                  <c:v>227.59490576767217</c:v>
                </c:pt>
                <c:pt idx="370">
                  <c:v>227.50465470879857</c:v>
                </c:pt>
                <c:pt idx="371">
                  <c:v>227.49196157493949</c:v>
                </c:pt>
                <c:pt idx="372">
                  <c:v>227.52689379613571</c:v>
                </c:pt>
                <c:pt idx="373">
                  <c:v>227.48983095531293</c:v>
                </c:pt>
                <c:pt idx="374">
                  <c:v>227.47750083725626</c:v>
                </c:pt>
                <c:pt idx="375">
                  <c:v>227.44534294418582</c:v>
                </c:pt>
                <c:pt idx="376">
                  <c:v>227.41786914314042</c:v>
                </c:pt>
                <c:pt idx="377">
                  <c:v>227.40723288078112</c:v>
                </c:pt>
                <c:pt idx="378">
                  <c:v>227.2882331369176</c:v>
                </c:pt>
                <c:pt idx="379">
                  <c:v>227.1183304134299</c:v>
                </c:pt>
                <c:pt idx="380">
                  <c:v>226.99319002741925</c:v>
                </c:pt>
                <c:pt idx="381">
                  <c:v>226.90462293881862</c:v>
                </c:pt>
                <c:pt idx="382">
                  <c:v>226.7272246875597</c:v>
                </c:pt>
                <c:pt idx="383">
                  <c:v>226.54595589803188</c:v>
                </c:pt>
                <c:pt idx="384">
                  <c:v>226.41572427114295</c:v>
                </c:pt>
                <c:pt idx="385">
                  <c:v>226.28528516487842</c:v>
                </c:pt>
                <c:pt idx="386">
                  <c:v>226.16045063115843</c:v>
                </c:pt>
                <c:pt idx="387">
                  <c:v>225.99907294232398</c:v>
                </c:pt>
                <c:pt idx="388">
                  <c:v>225.82279874516033</c:v>
                </c:pt>
                <c:pt idx="389">
                  <c:v>225.71844533195369</c:v>
                </c:pt>
                <c:pt idx="390">
                  <c:v>225.64029212439374</c:v>
                </c:pt>
                <c:pt idx="391">
                  <c:v>225.51475791818524</c:v>
                </c:pt>
                <c:pt idx="392">
                  <c:v>225.35336664621622</c:v>
                </c:pt>
                <c:pt idx="393">
                  <c:v>225.23591082156742</c:v>
                </c:pt>
                <c:pt idx="394">
                  <c:v>225.10835347737077</c:v>
                </c:pt>
                <c:pt idx="395">
                  <c:v>224.94598963790386</c:v>
                </c:pt>
                <c:pt idx="396">
                  <c:v>224.73170897214513</c:v>
                </c:pt>
                <c:pt idx="397">
                  <c:v>224.48768073610191</c:v>
                </c:pt>
                <c:pt idx="398">
                  <c:v>224.24990911677935</c:v>
                </c:pt>
                <c:pt idx="399">
                  <c:v>223.9354179349572</c:v>
                </c:pt>
                <c:pt idx="400">
                  <c:v>223.64477571790172</c:v>
                </c:pt>
                <c:pt idx="401">
                  <c:v>223.41431407501975</c:v>
                </c:pt>
                <c:pt idx="402">
                  <c:v>223.19099640864192</c:v>
                </c:pt>
                <c:pt idx="403">
                  <c:v>222.98066591122762</c:v>
                </c:pt>
                <c:pt idx="404">
                  <c:v>222.79436352149713</c:v>
                </c:pt>
                <c:pt idx="405">
                  <c:v>222.64982875081671</c:v>
                </c:pt>
                <c:pt idx="406">
                  <c:v>222.4900702205837</c:v>
                </c:pt>
                <c:pt idx="407">
                  <c:v>222.38223898662213</c:v>
                </c:pt>
                <c:pt idx="408">
                  <c:v>222.29136099505163</c:v>
                </c:pt>
                <c:pt idx="409">
                  <c:v>222.15731753425337</c:v>
                </c:pt>
                <c:pt idx="410">
                  <c:v>222.05815976183146</c:v>
                </c:pt>
                <c:pt idx="411">
                  <c:v>221.91860023337063</c:v>
                </c:pt>
                <c:pt idx="412">
                  <c:v>221.67973961303224</c:v>
                </c:pt>
                <c:pt idx="413">
                  <c:v>221.37076243074316</c:v>
                </c:pt>
                <c:pt idx="414">
                  <c:v>221.04738087841284</c:v>
                </c:pt>
                <c:pt idx="415">
                  <c:v>220.75756049616558</c:v>
                </c:pt>
                <c:pt idx="416">
                  <c:v>220.45225322801616</c:v>
                </c:pt>
                <c:pt idx="417">
                  <c:v>220.16433013108644</c:v>
                </c:pt>
                <c:pt idx="418">
                  <c:v>219.89675245919244</c:v>
                </c:pt>
                <c:pt idx="419">
                  <c:v>219.68071208877913</c:v>
                </c:pt>
                <c:pt idx="420">
                  <c:v>219.4330852359825</c:v>
                </c:pt>
                <c:pt idx="421">
                  <c:v>219.20782694808969</c:v>
                </c:pt>
                <c:pt idx="422">
                  <c:v>218.92870862225973</c:v>
                </c:pt>
                <c:pt idx="423">
                  <c:v>218.68526242909402</c:v>
                </c:pt>
                <c:pt idx="424">
                  <c:v>218.54381250738138</c:v>
                </c:pt>
                <c:pt idx="425">
                  <c:v>218.35751886239726</c:v>
                </c:pt>
                <c:pt idx="426">
                  <c:v>218.03035958378996</c:v>
                </c:pt>
                <c:pt idx="427">
                  <c:v>217.67289297157714</c:v>
                </c:pt>
                <c:pt idx="428">
                  <c:v>217.21607669826633</c:v>
                </c:pt>
                <c:pt idx="429">
                  <c:v>216.77030587235993</c:v>
                </c:pt>
                <c:pt idx="430">
                  <c:v>216.1967918778758</c:v>
                </c:pt>
                <c:pt idx="431">
                  <c:v>215.80613765549515</c:v>
                </c:pt>
                <c:pt idx="432">
                  <c:v>215.37533835825843</c:v>
                </c:pt>
                <c:pt idx="433">
                  <c:v>214.98587427135129</c:v>
                </c:pt>
                <c:pt idx="434">
                  <c:v>214.62808674700193</c:v>
                </c:pt>
                <c:pt idx="435">
                  <c:v>214.28787573319329</c:v>
                </c:pt>
                <c:pt idx="436">
                  <c:v>214.04245856935768</c:v>
                </c:pt>
                <c:pt idx="437">
                  <c:v>213.85800938446968</c:v>
                </c:pt>
                <c:pt idx="438">
                  <c:v>213.77963934584733</c:v>
                </c:pt>
                <c:pt idx="439">
                  <c:v>213.81377331345385</c:v>
                </c:pt>
                <c:pt idx="440">
                  <c:v>213.7383309959784</c:v>
                </c:pt>
                <c:pt idx="441">
                  <c:v>213.67099792462946</c:v>
                </c:pt>
                <c:pt idx="442">
                  <c:v>213.42831051222657</c:v>
                </c:pt>
                <c:pt idx="443">
                  <c:v>213.26206392109356</c:v>
                </c:pt>
                <c:pt idx="444">
                  <c:v>213.15561276365969</c:v>
                </c:pt>
                <c:pt idx="445">
                  <c:v>213.13566431582214</c:v>
                </c:pt>
                <c:pt idx="446">
                  <c:v>213.02533962933626</c:v>
                </c:pt>
                <c:pt idx="447">
                  <c:v>212.88781365903432</c:v>
                </c:pt>
                <c:pt idx="448">
                  <c:v>212.7748679881966</c:v>
                </c:pt>
                <c:pt idx="449">
                  <c:v>212.59873153697066</c:v>
                </c:pt>
                <c:pt idx="450">
                  <c:v>212.43868050462689</c:v>
                </c:pt>
                <c:pt idx="451">
                  <c:v>212.26358421642476</c:v>
                </c:pt>
                <c:pt idx="452">
                  <c:v>212.09117102676115</c:v>
                </c:pt>
                <c:pt idx="453">
                  <c:v>212.01949292473813</c:v>
                </c:pt>
                <c:pt idx="454">
                  <c:v>211.83713589296036</c:v>
                </c:pt>
                <c:pt idx="455">
                  <c:v>211.67044280414191</c:v>
                </c:pt>
                <c:pt idx="456">
                  <c:v>211.36734114209241</c:v>
                </c:pt>
                <c:pt idx="457">
                  <c:v>211.03585575025284</c:v>
                </c:pt>
                <c:pt idx="458">
                  <c:v>210.73529913109175</c:v>
                </c:pt>
                <c:pt idx="459">
                  <c:v>210.48863950466642</c:v>
                </c:pt>
                <c:pt idx="460">
                  <c:v>210.22971191787875</c:v>
                </c:pt>
                <c:pt idx="461">
                  <c:v>209.88039913170292</c:v>
                </c:pt>
                <c:pt idx="462">
                  <c:v>209.66097281166844</c:v>
                </c:pt>
                <c:pt idx="463">
                  <c:v>209.62107526915963</c:v>
                </c:pt>
                <c:pt idx="464">
                  <c:v>209.46809689343851</c:v>
                </c:pt>
                <c:pt idx="465">
                  <c:v>209.31576722753724</c:v>
                </c:pt>
                <c:pt idx="466">
                  <c:v>209.12548815502734</c:v>
                </c:pt>
                <c:pt idx="467">
                  <c:v>209.19218456655847</c:v>
                </c:pt>
                <c:pt idx="468">
                  <c:v>209.21798902155118</c:v>
                </c:pt>
                <c:pt idx="469">
                  <c:v>209.28163626047822</c:v>
                </c:pt>
                <c:pt idx="470">
                  <c:v>209.43648005628521</c:v>
                </c:pt>
                <c:pt idx="471">
                  <c:v>209.53678766856629</c:v>
                </c:pt>
                <c:pt idx="472">
                  <c:v>209.70190686665586</c:v>
                </c:pt>
                <c:pt idx="473">
                  <c:v>209.79103645757382</c:v>
                </c:pt>
                <c:pt idx="474">
                  <c:v>209.84838441256335</c:v>
                </c:pt>
                <c:pt idx="475">
                  <c:v>209.98153428576688</c:v>
                </c:pt>
                <c:pt idx="476">
                  <c:v>210.19760392247801</c:v>
                </c:pt>
                <c:pt idx="477">
                  <c:v>210.41755831964514</c:v>
                </c:pt>
                <c:pt idx="478">
                  <c:v>210.38820623722145</c:v>
                </c:pt>
                <c:pt idx="479">
                  <c:v>210.47775530102828</c:v>
                </c:pt>
                <c:pt idx="480">
                  <c:v>210.53526209405882</c:v>
                </c:pt>
                <c:pt idx="481">
                  <c:v>210.34795931541117</c:v>
                </c:pt>
                <c:pt idx="482">
                  <c:v>210.1217798670875</c:v>
                </c:pt>
                <c:pt idx="483">
                  <c:v>209.9568426584367</c:v>
                </c:pt>
                <c:pt idx="484">
                  <c:v>209.69083064058674</c:v>
                </c:pt>
                <c:pt idx="485">
                  <c:v>209.4748673405004</c:v>
                </c:pt>
                <c:pt idx="486">
                  <c:v>209.2973979044105</c:v>
                </c:pt>
                <c:pt idx="487">
                  <c:v>209.21258795397273</c:v>
                </c:pt>
                <c:pt idx="488">
                  <c:v>209.20446822486704</c:v>
                </c:pt>
                <c:pt idx="489">
                  <c:v>209.23467530554842</c:v>
                </c:pt>
                <c:pt idx="490">
                  <c:v>209.20801090548309</c:v>
                </c:pt>
                <c:pt idx="491">
                  <c:v>208.94994104390742</c:v>
                </c:pt>
                <c:pt idx="492">
                  <c:v>208.82940386451239</c:v>
                </c:pt>
                <c:pt idx="493">
                  <c:v>208.8888714097555</c:v>
                </c:pt>
                <c:pt idx="494">
                  <c:v>208.90521230488923</c:v>
                </c:pt>
                <c:pt idx="495">
                  <c:v>209.05389503575648</c:v>
                </c:pt>
                <c:pt idx="496">
                  <c:v>209.02051756942367</c:v>
                </c:pt>
                <c:pt idx="497">
                  <c:v>209.00842715014326</c:v>
                </c:pt>
                <c:pt idx="498">
                  <c:v>208.8800864690017</c:v>
                </c:pt>
                <c:pt idx="499">
                  <c:v>208.70198755209205</c:v>
                </c:pt>
                <c:pt idx="500">
                  <c:v>208.55423639022968</c:v>
                </c:pt>
                <c:pt idx="501">
                  <c:v>208.27372696700596</c:v>
                </c:pt>
                <c:pt idx="502">
                  <c:v>208.07828982075804</c:v>
                </c:pt>
                <c:pt idx="503">
                  <c:v>207.81316591653049</c:v>
                </c:pt>
                <c:pt idx="504">
                  <c:v>207.56946457635021</c:v>
                </c:pt>
                <c:pt idx="505">
                  <c:v>207.30536425565251</c:v>
                </c:pt>
                <c:pt idx="506">
                  <c:v>207.05781186786007</c:v>
                </c:pt>
                <c:pt idx="507">
                  <c:v>206.92236823877647</c:v>
                </c:pt>
                <c:pt idx="508">
                  <c:v>206.89523760335607</c:v>
                </c:pt>
                <c:pt idx="509">
                  <c:v>206.9240580512982</c:v>
                </c:pt>
                <c:pt idx="510">
                  <c:v>206.90060220480075</c:v>
                </c:pt>
                <c:pt idx="511">
                  <c:v>206.90410263063492</c:v>
                </c:pt>
                <c:pt idx="512">
                  <c:v>207.05061696845476</c:v>
                </c:pt>
                <c:pt idx="513">
                  <c:v>207.20051117616958</c:v>
                </c:pt>
                <c:pt idx="514">
                  <c:v>207.59910431246067</c:v>
                </c:pt>
                <c:pt idx="515">
                  <c:v>207.76780103215646</c:v>
                </c:pt>
                <c:pt idx="516">
                  <c:v>207.94835119400793</c:v>
                </c:pt>
                <c:pt idx="517">
                  <c:v>208.26619716616275</c:v>
                </c:pt>
                <c:pt idx="518">
                  <c:v>208.51840569882842</c:v>
                </c:pt>
                <c:pt idx="519">
                  <c:v>208.70508200582643</c:v>
                </c:pt>
                <c:pt idx="520">
                  <c:v>208.97610295994386</c:v>
                </c:pt>
                <c:pt idx="521">
                  <c:v>209.30915036446288</c:v>
                </c:pt>
                <c:pt idx="522">
                  <c:v>209.60882273104693</c:v>
                </c:pt>
                <c:pt idx="523">
                  <c:v>209.96540638275303</c:v>
                </c:pt>
                <c:pt idx="524">
                  <c:v>210.52235132057868</c:v>
                </c:pt>
                <c:pt idx="525">
                  <c:v>210.99772884117328</c:v>
                </c:pt>
                <c:pt idx="526">
                  <c:v>211.58533650541349</c:v>
                </c:pt>
                <c:pt idx="527">
                  <c:v>212.23636150856731</c:v>
                </c:pt>
                <c:pt idx="528">
                  <c:v>212.67797870041002</c:v>
                </c:pt>
                <c:pt idx="529">
                  <c:v>213.26075210152919</c:v>
                </c:pt>
                <c:pt idx="530">
                  <c:v>213.57954852626128</c:v>
                </c:pt>
                <c:pt idx="531">
                  <c:v>213.83373024373472</c:v>
                </c:pt>
                <c:pt idx="532">
                  <c:v>214.15652994760183</c:v>
                </c:pt>
                <c:pt idx="533">
                  <c:v>214.60520391075303</c:v>
                </c:pt>
                <c:pt idx="534">
                  <c:v>215.02454987817666</c:v>
                </c:pt>
                <c:pt idx="535">
                  <c:v>215.37890881396396</c:v>
                </c:pt>
                <c:pt idx="536">
                  <c:v>215.56865750452999</c:v>
                </c:pt>
                <c:pt idx="537">
                  <c:v>215.62653557250485</c:v>
                </c:pt>
                <c:pt idx="538">
                  <c:v>215.57620552587736</c:v>
                </c:pt>
                <c:pt idx="539">
                  <c:v>215.47648845169473</c:v>
                </c:pt>
                <c:pt idx="540">
                  <c:v>215.32603600764659</c:v>
                </c:pt>
                <c:pt idx="541">
                  <c:v>215.38225994669557</c:v>
                </c:pt>
                <c:pt idx="542">
                  <c:v>215.61113877738688</c:v>
                </c:pt>
                <c:pt idx="543">
                  <c:v>215.68313298141297</c:v>
                </c:pt>
                <c:pt idx="544">
                  <c:v>215.70125728544619</c:v>
                </c:pt>
                <c:pt idx="545">
                  <c:v>215.64961680280018</c:v>
                </c:pt>
                <c:pt idx="546">
                  <c:v>215.5264791655047</c:v>
                </c:pt>
                <c:pt idx="547">
                  <c:v>215.48508130850524</c:v>
                </c:pt>
                <c:pt idx="548">
                  <c:v>215.60864368877722</c:v>
                </c:pt>
                <c:pt idx="549">
                  <c:v>215.76857764971538</c:v>
                </c:pt>
                <c:pt idx="550">
                  <c:v>215.98833656585137</c:v>
                </c:pt>
                <c:pt idx="551">
                  <c:v>216.18197261881875</c:v>
                </c:pt>
                <c:pt idx="552">
                  <c:v>216.43082628067728</c:v>
                </c:pt>
                <c:pt idx="553">
                  <c:v>216.47933695245047</c:v>
                </c:pt>
                <c:pt idx="554">
                  <c:v>216.59599880590341</c:v>
                </c:pt>
                <c:pt idx="555">
                  <c:v>216.69521023066707</c:v>
                </c:pt>
                <c:pt idx="556">
                  <c:v>216.83894582909346</c:v>
                </c:pt>
                <c:pt idx="557">
                  <c:v>217.02278723166503</c:v>
                </c:pt>
                <c:pt idx="558">
                  <c:v>217.30386881478384</c:v>
                </c:pt>
                <c:pt idx="559">
                  <c:v>217.47735724170363</c:v>
                </c:pt>
                <c:pt idx="560">
                  <c:v>217.55360403166517</c:v>
                </c:pt>
                <c:pt idx="561">
                  <c:v>217.8029328596478</c:v>
                </c:pt>
                <c:pt idx="562">
                  <c:v>217.90938754587171</c:v>
                </c:pt>
                <c:pt idx="563">
                  <c:v>217.93088181332666</c:v>
                </c:pt>
                <c:pt idx="564">
                  <c:v>217.9025241245364</c:v>
                </c:pt>
                <c:pt idx="565">
                  <c:v>217.8018921062536</c:v>
                </c:pt>
                <c:pt idx="566">
                  <c:v>217.6960712690996</c:v>
                </c:pt>
                <c:pt idx="567">
                  <c:v>217.69365520980193</c:v>
                </c:pt>
                <c:pt idx="568">
                  <c:v>217.76187208329011</c:v>
                </c:pt>
                <c:pt idx="569">
                  <c:v>217.62803128768553</c:v>
                </c:pt>
                <c:pt idx="570">
                  <c:v>217.52954237740764</c:v>
                </c:pt>
                <c:pt idx="571">
                  <c:v>217.52548244025419</c:v>
                </c:pt>
                <c:pt idx="572">
                  <c:v>217.36266473098092</c:v>
                </c:pt>
                <c:pt idx="573">
                  <c:v>217.14810883122163</c:v>
                </c:pt>
                <c:pt idx="574">
                  <c:v>217.0164126183613</c:v>
                </c:pt>
                <c:pt idx="575">
                  <c:v>216.85731745378317</c:v>
                </c:pt>
                <c:pt idx="576">
                  <c:v>216.74720879456561</c:v>
                </c:pt>
                <c:pt idx="577">
                  <c:v>216.33702234762231</c:v>
                </c:pt>
                <c:pt idx="578">
                  <c:v>215.61851995855579</c:v>
                </c:pt>
                <c:pt idx="579">
                  <c:v>214.80833140509409</c:v>
                </c:pt>
                <c:pt idx="580">
                  <c:v>213.9895947410746</c:v>
                </c:pt>
                <c:pt idx="581">
                  <c:v>213.04619388084294</c:v>
                </c:pt>
                <c:pt idx="582">
                  <c:v>212.20185680384461</c:v>
                </c:pt>
                <c:pt idx="583">
                  <c:v>211.30501465796203</c:v>
                </c:pt>
                <c:pt idx="584">
                  <c:v>210.53901955532788</c:v>
                </c:pt>
                <c:pt idx="585">
                  <c:v>209.8510678830356</c:v>
                </c:pt>
                <c:pt idx="586">
                  <c:v>209.38084396534543</c:v>
                </c:pt>
                <c:pt idx="587">
                  <c:v>208.83059921496641</c:v>
                </c:pt>
                <c:pt idx="588">
                  <c:v>208.4573539657643</c:v>
                </c:pt>
                <c:pt idx="589">
                  <c:v>208.27679496832496</c:v>
                </c:pt>
                <c:pt idx="590">
                  <c:v>208.04216513205543</c:v>
                </c:pt>
                <c:pt idx="591">
                  <c:v>207.96450179153965</c:v>
                </c:pt>
                <c:pt idx="592">
                  <c:v>208.0982926706011</c:v>
                </c:pt>
                <c:pt idx="593">
                  <c:v>208.06033309443836</c:v>
                </c:pt>
                <c:pt idx="594">
                  <c:v>208.0758842563778</c:v>
                </c:pt>
                <c:pt idx="595">
                  <c:v>208.23097554719345</c:v>
                </c:pt>
                <c:pt idx="596">
                  <c:v>208.25354108128366</c:v>
                </c:pt>
                <c:pt idx="597">
                  <c:v>208.03193158318052</c:v>
                </c:pt>
                <c:pt idx="598">
                  <c:v>207.86013875169121</c:v>
                </c:pt>
                <c:pt idx="599">
                  <c:v>207.78847635257034</c:v>
                </c:pt>
                <c:pt idx="600">
                  <c:v>207.71483734195206</c:v>
                </c:pt>
                <c:pt idx="601">
                  <c:v>207.48325996341151</c:v>
                </c:pt>
                <c:pt idx="602">
                  <c:v>207.12499382348099</c:v>
                </c:pt>
                <c:pt idx="603">
                  <c:v>206.70614639222768</c:v>
                </c:pt>
                <c:pt idx="604">
                  <c:v>206.35938388464209</c:v>
                </c:pt>
                <c:pt idx="605">
                  <c:v>206.07320740850201</c:v>
                </c:pt>
                <c:pt idx="606">
                  <c:v>205.47796542392192</c:v>
                </c:pt>
                <c:pt idx="607">
                  <c:v>204.87865332464321</c:v>
                </c:pt>
                <c:pt idx="608">
                  <c:v>204.69951692600162</c:v>
                </c:pt>
                <c:pt idx="609">
                  <c:v>204.64558580455466</c:v>
                </c:pt>
                <c:pt idx="610">
                  <c:v>204.6303867270417</c:v>
                </c:pt>
                <c:pt idx="611">
                  <c:v>204.84647732142815</c:v>
                </c:pt>
                <c:pt idx="612">
                  <c:v>205.33164466552267</c:v>
                </c:pt>
                <c:pt idx="613">
                  <c:v>205.79881434303786</c:v>
                </c:pt>
                <c:pt idx="614">
                  <c:v>205.99994413955113</c:v>
                </c:pt>
                <c:pt idx="615">
                  <c:v>206.21221157629051</c:v>
                </c:pt>
                <c:pt idx="616">
                  <c:v>206.6105354920098</c:v>
                </c:pt>
                <c:pt idx="617">
                  <c:v>207.1310592989615</c:v>
                </c:pt>
                <c:pt idx="618">
                  <c:v>207.53337949515131</c:v>
                </c:pt>
                <c:pt idx="619">
                  <c:v>207.79227859894885</c:v>
                </c:pt>
                <c:pt idx="620">
                  <c:v>207.73526662508021</c:v>
                </c:pt>
                <c:pt idx="621">
                  <c:v>207.58184969150392</c:v>
                </c:pt>
                <c:pt idx="622">
                  <c:v>207.38208699838975</c:v>
                </c:pt>
                <c:pt idx="623">
                  <c:v>207.19390099190105</c:v>
                </c:pt>
                <c:pt idx="624">
                  <c:v>207.05092354963952</c:v>
                </c:pt>
                <c:pt idx="625">
                  <c:v>207.22237630964224</c:v>
                </c:pt>
                <c:pt idx="626">
                  <c:v>207.36000451671464</c:v>
                </c:pt>
                <c:pt idx="627">
                  <c:v>207.15082881980297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16352"/>
        <c:axId val="92518272"/>
      </c:scatterChart>
      <c:valAx>
        <c:axId val="92516352"/>
        <c:scaling>
          <c:orientation val="minMax"/>
          <c:max val="27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518272"/>
        <c:crosses val="autoZero"/>
        <c:crossBetween val="midCat"/>
        <c:majorUnit val="10"/>
        <c:minorUnit val="5"/>
      </c:valAx>
      <c:valAx>
        <c:axId val="9251827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51635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9938888888888887"/>
          <c:y val="0.705555555555555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>
              <a:solidFill>
                <a:srgbClr val="7030A0"/>
              </a:solidFill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2.1620121634932832</c:v>
                </c:pt>
                <c:pt idx="1">
                  <c:v>1.5763240371487146</c:v>
                </c:pt>
                <c:pt idx="2">
                  <c:v>1.3271074457486431</c:v>
                </c:pt>
                <c:pt idx="3">
                  <c:v>1.2056586983835704</c:v>
                </c:pt>
                <c:pt idx="4">
                  <c:v>1.1166070858061818</c:v>
                </c:pt>
                <c:pt idx="5">
                  <c:v>1.1228148086969907</c:v>
                </c:pt>
                <c:pt idx="6">
                  <c:v>1.0789222896034123</c:v>
                </c:pt>
                <c:pt idx="7">
                  <c:v>1.1229352841917331</c:v>
                </c:pt>
                <c:pt idx="8">
                  <c:v>0.86847466854218536</c:v>
                </c:pt>
                <c:pt idx="9">
                  <c:v>0.88865633838555169</c:v>
                </c:pt>
                <c:pt idx="10">
                  <c:v>0.90460059802091153</c:v>
                </c:pt>
                <c:pt idx="11">
                  <c:v>0.90339116424639365</c:v>
                </c:pt>
                <c:pt idx="12">
                  <c:v>0.93097262548716608</c:v>
                </c:pt>
                <c:pt idx="13">
                  <c:v>0.96923148672165871</c:v>
                </c:pt>
                <c:pt idx="14">
                  <c:v>0.94047901096886011</c:v>
                </c:pt>
                <c:pt idx="15">
                  <c:v>0.95071009850693955</c:v>
                </c:pt>
                <c:pt idx="16">
                  <c:v>0.97452904795429762</c:v>
                </c:pt>
                <c:pt idx="17">
                  <c:v>0.97062875213507172</c:v>
                </c:pt>
                <c:pt idx="18">
                  <c:v>0.82971123525994239</c:v>
                </c:pt>
                <c:pt idx="19">
                  <c:v>0.81512910338010547</c:v>
                </c:pt>
                <c:pt idx="20">
                  <c:v>0.82412552356507185</c:v>
                </c:pt>
                <c:pt idx="21">
                  <c:v>0.82695760270853413</c:v>
                </c:pt>
                <c:pt idx="22">
                  <c:v>0.8289345492073753</c:v>
                </c:pt>
                <c:pt idx="23">
                  <c:v>0.83725533520171336</c:v>
                </c:pt>
                <c:pt idx="24">
                  <c:v>0.82982555295491323</c:v>
                </c:pt>
                <c:pt idx="25">
                  <c:v>0.84688396759805973</c:v>
                </c:pt>
                <c:pt idx="26">
                  <c:v>0.86643779007770694</c:v>
                </c:pt>
                <c:pt idx="27">
                  <c:v>0.86475244440850718</c:v>
                </c:pt>
                <c:pt idx="28">
                  <c:v>0.77351905796658649</c:v>
                </c:pt>
                <c:pt idx="29">
                  <c:v>0.76489675556185488</c:v>
                </c:pt>
                <c:pt idx="30">
                  <c:v>0.7554339447726276</c:v>
                </c:pt>
                <c:pt idx="31">
                  <c:v>0.74778036546602233</c:v>
                </c:pt>
                <c:pt idx="32">
                  <c:v>0.73782448905271214</c:v>
                </c:pt>
                <c:pt idx="33">
                  <c:v>0.71140761907390526</c:v>
                </c:pt>
                <c:pt idx="34">
                  <c:v>0.6919946801025092</c:v>
                </c:pt>
                <c:pt idx="35">
                  <c:v>0.68162914131687946</c:v>
                </c:pt>
                <c:pt idx="36">
                  <c:v>0.66024015451575202</c:v>
                </c:pt>
                <c:pt idx="37">
                  <c:v>0.64003419137229811</c:v>
                </c:pt>
                <c:pt idx="38">
                  <c:v>0.55551691558945904</c:v>
                </c:pt>
                <c:pt idx="39">
                  <c:v>0.53419765558404764</c:v>
                </c:pt>
                <c:pt idx="40">
                  <c:v>0.51300311826409473</c:v>
                </c:pt>
                <c:pt idx="41">
                  <c:v>0.48235725144699776</c:v>
                </c:pt>
                <c:pt idx="42">
                  <c:v>0.46272594389217558</c:v>
                </c:pt>
                <c:pt idx="43">
                  <c:v>0.44157967312856272</c:v>
                </c:pt>
                <c:pt idx="44">
                  <c:v>0.41980857200223021</c:v>
                </c:pt>
                <c:pt idx="45">
                  <c:v>0.4029418265967265</c:v>
                </c:pt>
                <c:pt idx="46">
                  <c:v>0.38250818580770041</c:v>
                </c:pt>
                <c:pt idx="47">
                  <c:v>0.36351195237698392</c:v>
                </c:pt>
                <c:pt idx="48">
                  <c:v>0.31561009291232223</c:v>
                </c:pt>
                <c:pt idx="49">
                  <c:v>0.29935178623035991</c:v>
                </c:pt>
                <c:pt idx="50">
                  <c:v>0.28658277384032316</c:v>
                </c:pt>
                <c:pt idx="51">
                  <c:v>0.27449406688615169</c:v>
                </c:pt>
                <c:pt idx="52">
                  <c:v>0.26352649489196989</c:v>
                </c:pt>
                <c:pt idx="53">
                  <c:v>0.25460021341164668</c:v>
                </c:pt>
                <c:pt idx="54">
                  <c:v>0.2442088324879651</c:v>
                </c:pt>
                <c:pt idx="55">
                  <c:v>0.23556434527878886</c:v>
                </c:pt>
                <c:pt idx="56">
                  <c:v>0.22675325714335492</c:v>
                </c:pt>
                <c:pt idx="57">
                  <c:v>0.21878561652954603</c:v>
                </c:pt>
                <c:pt idx="58">
                  <c:v>0.19784962107738191</c:v>
                </c:pt>
                <c:pt idx="59">
                  <c:v>0.19190671407761697</c:v>
                </c:pt>
                <c:pt idx="60">
                  <c:v>0.18551400540858623</c:v>
                </c:pt>
                <c:pt idx="61">
                  <c:v>0.17984334690680095</c:v>
                </c:pt>
                <c:pt idx="62">
                  <c:v>0.17502405782687683</c:v>
                </c:pt>
                <c:pt idx="63">
                  <c:v>0.17087602641288605</c:v>
                </c:pt>
                <c:pt idx="64">
                  <c:v>0.16678478516981179</c:v>
                </c:pt>
                <c:pt idx="65">
                  <c:v>0.16280924798872642</c:v>
                </c:pt>
                <c:pt idx="66">
                  <c:v>0.15933228661081736</c:v>
                </c:pt>
                <c:pt idx="67">
                  <c:v>0.15612410459826387</c:v>
                </c:pt>
                <c:pt idx="68">
                  <c:v>0.14446511473312884</c:v>
                </c:pt>
                <c:pt idx="69">
                  <c:v>0.14204573959240618</c:v>
                </c:pt>
                <c:pt idx="70">
                  <c:v>0.14011249963194033</c:v>
                </c:pt>
                <c:pt idx="71">
                  <c:v>0.1381534215916323</c:v>
                </c:pt>
                <c:pt idx="72">
                  <c:v>0.13620312434882059</c:v>
                </c:pt>
                <c:pt idx="73">
                  <c:v>0.13445625753695137</c:v>
                </c:pt>
                <c:pt idx="74">
                  <c:v>0.13269532796079678</c:v>
                </c:pt>
                <c:pt idx="75">
                  <c:v>0.13106457414899511</c:v>
                </c:pt>
                <c:pt idx="76">
                  <c:v>0.13003238263144154</c:v>
                </c:pt>
                <c:pt idx="77">
                  <c:v>0.12901284560101603</c:v>
                </c:pt>
                <c:pt idx="78">
                  <c:v>0.12087029850184866</c:v>
                </c:pt>
                <c:pt idx="79">
                  <c:v>0.1199115960885649</c:v>
                </c:pt>
                <c:pt idx="80">
                  <c:v>0.11922122895293477</c:v>
                </c:pt>
                <c:pt idx="81">
                  <c:v>0.11830325032363051</c:v>
                </c:pt>
                <c:pt idx="82">
                  <c:v>0.11762780402240164</c:v>
                </c:pt>
                <c:pt idx="83">
                  <c:v>0.11727615390689616</c:v>
                </c:pt>
                <c:pt idx="84">
                  <c:v>0.11688507425675863</c:v>
                </c:pt>
                <c:pt idx="85">
                  <c:v>0.11636887422612607</c:v>
                </c:pt>
                <c:pt idx="86">
                  <c:v>0.11595468541971835</c:v>
                </c:pt>
                <c:pt idx="87">
                  <c:v>0.11555166806238991</c:v>
                </c:pt>
                <c:pt idx="88">
                  <c:v>0.11011668907479297</c:v>
                </c:pt>
                <c:pt idx="89">
                  <c:v>0.10984351064619863</c:v>
                </c:pt>
                <c:pt idx="90">
                  <c:v>0.10972637996530138</c:v>
                </c:pt>
                <c:pt idx="91">
                  <c:v>0.1096648659452069</c:v>
                </c:pt>
                <c:pt idx="92">
                  <c:v>0.10982673353277476</c:v>
                </c:pt>
                <c:pt idx="93">
                  <c:v>0.10990497134760602</c:v>
                </c:pt>
                <c:pt idx="94">
                  <c:v>0.11016342246959213</c:v>
                </c:pt>
                <c:pt idx="95">
                  <c:v>0.11053899975692581</c:v>
                </c:pt>
                <c:pt idx="96">
                  <c:v>0.11066157863552246</c:v>
                </c:pt>
                <c:pt idx="97">
                  <c:v>0.1112588662370349</c:v>
                </c:pt>
                <c:pt idx="98">
                  <c:v>0.10693268011309344</c:v>
                </c:pt>
                <c:pt idx="99">
                  <c:v>0.10743785288118168</c:v>
                </c:pt>
                <c:pt idx="100">
                  <c:v>0.10792906664910007</c:v>
                </c:pt>
                <c:pt idx="101">
                  <c:v>0.10827640887143483</c:v>
                </c:pt>
                <c:pt idx="102">
                  <c:v>0.10884204164941096</c:v>
                </c:pt>
                <c:pt idx="103">
                  <c:v>0.10957348718911562</c:v>
                </c:pt>
                <c:pt idx="104">
                  <c:v>0.10980565094912258</c:v>
                </c:pt>
                <c:pt idx="105">
                  <c:v>0.11022244402696159</c:v>
                </c:pt>
                <c:pt idx="106">
                  <c:v>0.1108701503604438</c:v>
                </c:pt>
                <c:pt idx="107">
                  <c:v>0.11142573023261181</c:v>
                </c:pt>
                <c:pt idx="108">
                  <c:v>0.10756915772652947</c:v>
                </c:pt>
                <c:pt idx="109">
                  <c:v>0.10834683643077683</c:v>
                </c:pt>
                <c:pt idx="110">
                  <c:v>0.10894364280041285</c:v>
                </c:pt>
                <c:pt idx="111">
                  <c:v>0.10971172012807009</c:v>
                </c:pt>
                <c:pt idx="112">
                  <c:v>0.11063089667713029</c:v>
                </c:pt>
                <c:pt idx="113">
                  <c:v>0.11152102472334012</c:v>
                </c:pt>
                <c:pt idx="114">
                  <c:v>0.11251087836201788</c:v>
                </c:pt>
                <c:pt idx="115">
                  <c:v>0.11323111266740067</c:v>
                </c:pt>
                <c:pt idx="116">
                  <c:v>0.11410540765751019</c:v>
                </c:pt>
                <c:pt idx="117">
                  <c:v>0.11510276885387967</c:v>
                </c:pt>
                <c:pt idx="118">
                  <c:v>0.11178235564644003</c:v>
                </c:pt>
                <c:pt idx="119">
                  <c:v>0.11254164092760087</c:v>
                </c:pt>
                <c:pt idx="120">
                  <c:v>0.11380178432521691</c:v>
                </c:pt>
                <c:pt idx="121">
                  <c:v>0.11453092373441942</c:v>
                </c:pt>
                <c:pt idx="122">
                  <c:v>0.11543601476486069</c:v>
                </c:pt>
                <c:pt idx="123">
                  <c:v>0.11646621376357701</c:v>
                </c:pt>
                <c:pt idx="124">
                  <c:v>0.11752268461366272</c:v>
                </c:pt>
                <c:pt idx="125">
                  <c:v>0.11849310548617534</c:v>
                </c:pt>
                <c:pt idx="126">
                  <c:v>0.11955699491734033</c:v>
                </c:pt>
                <c:pt idx="127">
                  <c:v>0.12069159624771569</c:v>
                </c:pt>
                <c:pt idx="128">
                  <c:v>0.11752392547807736</c:v>
                </c:pt>
                <c:pt idx="129">
                  <c:v>0.11871729665027145</c:v>
                </c:pt>
                <c:pt idx="130">
                  <c:v>0.11998316576168068</c:v>
                </c:pt>
                <c:pt idx="131">
                  <c:v>0.12131941407620775</c:v>
                </c:pt>
                <c:pt idx="132">
                  <c:v>0.12253158151470833</c:v>
                </c:pt>
                <c:pt idx="133">
                  <c:v>0.12387792792751197</c:v>
                </c:pt>
                <c:pt idx="134">
                  <c:v>0.1252536276395437</c:v>
                </c:pt>
                <c:pt idx="135">
                  <c:v>0.12644779946275655</c:v>
                </c:pt>
                <c:pt idx="136">
                  <c:v>0.12769345545464617</c:v>
                </c:pt>
                <c:pt idx="137">
                  <c:v>0.12899194396241309</c:v>
                </c:pt>
                <c:pt idx="138">
                  <c:v>0.1258959938575093</c:v>
                </c:pt>
                <c:pt idx="139">
                  <c:v>0.12709342405346136</c:v>
                </c:pt>
                <c:pt idx="140">
                  <c:v>0.12811500208830701</c:v>
                </c:pt>
                <c:pt idx="141">
                  <c:v>0.12916057967909625</c:v>
                </c:pt>
                <c:pt idx="142">
                  <c:v>0.1299017964554898</c:v>
                </c:pt>
                <c:pt idx="143">
                  <c:v>0.13106544883031238</c:v>
                </c:pt>
                <c:pt idx="144">
                  <c:v>0.13216997191583277</c:v>
                </c:pt>
                <c:pt idx="145">
                  <c:v>0.13320081414230836</c:v>
                </c:pt>
                <c:pt idx="146">
                  <c:v>0.134044046466745</c:v>
                </c:pt>
                <c:pt idx="147">
                  <c:v>0.13517622118900005</c:v>
                </c:pt>
                <c:pt idx="148">
                  <c:v>0.13210398607432414</c:v>
                </c:pt>
                <c:pt idx="149">
                  <c:v>0.13318262562795768</c:v>
                </c:pt>
                <c:pt idx="150">
                  <c:v>0.13413422523439458</c:v>
                </c:pt>
                <c:pt idx="151">
                  <c:v>0.13553662603880254</c:v>
                </c:pt>
                <c:pt idx="152">
                  <c:v>0.1366192452858247</c:v>
                </c:pt>
                <c:pt idx="153">
                  <c:v>0.13796727923743382</c:v>
                </c:pt>
                <c:pt idx="154">
                  <c:v>0.1393708828431223</c:v>
                </c:pt>
                <c:pt idx="155">
                  <c:v>0.14069382446048698</c:v>
                </c:pt>
                <c:pt idx="156">
                  <c:v>0.14189775356044504</c:v>
                </c:pt>
                <c:pt idx="157">
                  <c:v>0.14324600592490988</c:v>
                </c:pt>
                <c:pt idx="158">
                  <c:v>0.14013332109274571</c:v>
                </c:pt>
                <c:pt idx="159">
                  <c:v>0.14111856985587007</c:v>
                </c:pt>
                <c:pt idx="160">
                  <c:v>0.14228199847521947</c:v>
                </c:pt>
                <c:pt idx="161">
                  <c:v>0.14309062591809302</c:v>
                </c:pt>
                <c:pt idx="162">
                  <c:v>0.14409844275131398</c:v>
                </c:pt>
                <c:pt idx="163">
                  <c:v>0.14510306088540764</c:v>
                </c:pt>
                <c:pt idx="164">
                  <c:v>0.14606718661856505</c:v>
                </c:pt>
                <c:pt idx="165">
                  <c:v>0.14717653333350528</c:v>
                </c:pt>
                <c:pt idx="166">
                  <c:v>0.14826092111599198</c:v>
                </c:pt>
                <c:pt idx="167">
                  <c:v>0.14928845656481673</c:v>
                </c:pt>
                <c:pt idx="168">
                  <c:v>0.14632386140598153</c:v>
                </c:pt>
                <c:pt idx="169">
                  <c:v>0.14734624079601499</c:v>
                </c:pt>
                <c:pt idx="170">
                  <c:v>0.14846456760095231</c:v>
                </c:pt>
                <c:pt idx="171">
                  <c:v>0.14932986598607581</c:v>
                </c:pt>
                <c:pt idx="172">
                  <c:v>0.15034867607494676</c:v>
                </c:pt>
                <c:pt idx="173">
                  <c:v>0.15151406486692928</c:v>
                </c:pt>
                <c:pt idx="174">
                  <c:v>0.15252583052087759</c:v>
                </c:pt>
                <c:pt idx="175">
                  <c:v>0.15391637557563401</c:v>
                </c:pt>
                <c:pt idx="176">
                  <c:v>0.15571297517288091</c:v>
                </c:pt>
                <c:pt idx="177">
                  <c:v>0.15710056877982936</c:v>
                </c:pt>
                <c:pt idx="178">
                  <c:v>0.15379756508387907</c:v>
                </c:pt>
                <c:pt idx="179">
                  <c:v>0.1551668968260147</c:v>
                </c:pt>
                <c:pt idx="180">
                  <c:v>0.15630769892037746</c:v>
                </c:pt>
                <c:pt idx="181">
                  <c:v>0.15787338244034085</c:v>
                </c:pt>
                <c:pt idx="182">
                  <c:v>0.15903594082421202</c:v>
                </c:pt>
                <c:pt idx="183">
                  <c:v>0.1606131628487398</c:v>
                </c:pt>
                <c:pt idx="184">
                  <c:v>0.16166385219094367</c:v>
                </c:pt>
                <c:pt idx="185">
                  <c:v>0.16303993328710212</c:v>
                </c:pt>
                <c:pt idx="186">
                  <c:v>0.16444175953058893</c:v>
                </c:pt>
                <c:pt idx="187">
                  <c:v>0.16558956293266788</c:v>
                </c:pt>
                <c:pt idx="188">
                  <c:v>0.16283168047354815</c:v>
                </c:pt>
                <c:pt idx="189">
                  <c:v>0.16420192625766641</c:v>
                </c:pt>
                <c:pt idx="190">
                  <c:v>0.16507154384076572</c:v>
                </c:pt>
                <c:pt idx="191">
                  <c:v>0.16622068858608438</c:v>
                </c:pt>
                <c:pt idx="192">
                  <c:v>0.16757349926005283</c:v>
                </c:pt>
                <c:pt idx="193">
                  <c:v>0.16894363637410226</c:v>
                </c:pt>
                <c:pt idx="194">
                  <c:v>0.17006493604940595</c:v>
                </c:pt>
                <c:pt idx="195">
                  <c:v>0.17144780988662089</c:v>
                </c:pt>
                <c:pt idx="196">
                  <c:v>0.17263669481372015</c:v>
                </c:pt>
                <c:pt idx="197">
                  <c:v>0.17439073173477479</c:v>
                </c:pt>
                <c:pt idx="198">
                  <c:v>0.1717116860827298</c:v>
                </c:pt>
                <c:pt idx="199">
                  <c:v>0.17312013219283856</c:v>
                </c:pt>
                <c:pt idx="200">
                  <c:v>0.17482196026130045</c:v>
                </c:pt>
                <c:pt idx="201">
                  <c:v>0.17680609985123713</c:v>
                </c:pt>
                <c:pt idx="202">
                  <c:v>0.17821594974595592</c:v>
                </c:pt>
                <c:pt idx="203">
                  <c:v>0.18004448475399212</c:v>
                </c:pt>
                <c:pt idx="204">
                  <c:v>0.18199633868748816</c:v>
                </c:pt>
                <c:pt idx="205">
                  <c:v>0.18357046978032468</c:v>
                </c:pt>
                <c:pt idx="206">
                  <c:v>0.18539362478779939</c:v>
                </c:pt>
                <c:pt idx="207">
                  <c:v>0.18700650748476633</c:v>
                </c:pt>
                <c:pt idx="208">
                  <c:v>0.18400181199543184</c:v>
                </c:pt>
                <c:pt idx="209">
                  <c:v>0.18555454159081497</c:v>
                </c:pt>
                <c:pt idx="210">
                  <c:v>0.18721998091385317</c:v>
                </c:pt>
                <c:pt idx="211">
                  <c:v>0.18844548379290305</c:v>
                </c:pt>
                <c:pt idx="212">
                  <c:v>0.19007066786978119</c:v>
                </c:pt>
                <c:pt idx="213">
                  <c:v>0.19139540394284821</c:v>
                </c:pt>
                <c:pt idx="214">
                  <c:v>0.19254391309984431</c:v>
                </c:pt>
                <c:pt idx="215">
                  <c:v>0.19423870531165227</c:v>
                </c:pt>
                <c:pt idx="216">
                  <c:v>0.19578467589085607</c:v>
                </c:pt>
                <c:pt idx="217">
                  <c:v>0.19722075216354781</c:v>
                </c:pt>
                <c:pt idx="218">
                  <c:v>0.19389583742407207</c:v>
                </c:pt>
                <c:pt idx="219">
                  <c:v>0.19550900601751808</c:v>
                </c:pt>
                <c:pt idx="220">
                  <c:v>0.1978390077096939</c:v>
                </c:pt>
                <c:pt idx="221">
                  <c:v>0.19939733996728809</c:v>
                </c:pt>
                <c:pt idx="222">
                  <c:v>0.20095213629404207</c:v>
                </c:pt>
                <c:pt idx="223">
                  <c:v>0.20272383057564478</c:v>
                </c:pt>
                <c:pt idx="224">
                  <c:v>0.20425115125134768</c:v>
                </c:pt>
                <c:pt idx="225">
                  <c:v>0.20656413960685785</c:v>
                </c:pt>
                <c:pt idx="226">
                  <c:v>0.20805454398563805</c:v>
                </c:pt>
                <c:pt idx="227">
                  <c:v>0.20946192345523482</c:v>
                </c:pt>
                <c:pt idx="228">
                  <c:v>0.20694854161330806</c:v>
                </c:pt>
                <c:pt idx="229">
                  <c:v>0.20886054802635864</c:v>
                </c:pt>
                <c:pt idx="230">
                  <c:v>0.21042689439021769</c:v>
                </c:pt>
                <c:pt idx="231">
                  <c:v>0.21202414672159065</c:v>
                </c:pt>
                <c:pt idx="232">
                  <c:v>0.21343698691772514</c:v>
                </c:pt>
                <c:pt idx="233">
                  <c:v>0.21502185653060182</c:v>
                </c:pt>
                <c:pt idx="234">
                  <c:v>0.21657360164697612</c:v>
                </c:pt>
                <c:pt idx="235">
                  <c:v>0.21876642217382566</c:v>
                </c:pt>
                <c:pt idx="236">
                  <c:v>0.22019879432800599</c:v>
                </c:pt>
                <c:pt idx="237">
                  <c:v>0.22170277079292516</c:v>
                </c:pt>
                <c:pt idx="238">
                  <c:v>0.21869750966747994</c:v>
                </c:pt>
                <c:pt idx="239">
                  <c:v>0.22063159029582149</c:v>
                </c:pt>
                <c:pt idx="240">
                  <c:v>0.22291401739661229</c:v>
                </c:pt>
                <c:pt idx="241">
                  <c:v>0.22431421681041591</c:v>
                </c:pt>
                <c:pt idx="242">
                  <c:v>0.22692269309859137</c:v>
                </c:pt>
                <c:pt idx="243">
                  <c:v>0.22887327336685839</c:v>
                </c:pt>
                <c:pt idx="244">
                  <c:v>0.23080199034232909</c:v>
                </c:pt>
                <c:pt idx="245">
                  <c:v>0.23270642402262282</c:v>
                </c:pt>
                <c:pt idx="246">
                  <c:v>0.23393637947086959</c:v>
                </c:pt>
                <c:pt idx="247">
                  <c:v>0.23566725150335957</c:v>
                </c:pt>
                <c:pt idx="248">
                  <c:v>0.23234753353393209</c:v>
                </c:pt>
                <c:pt idx="249">
                  <c:v>0.23365570832829463</c:v>
                </c:pt>
                <c:pt idx="250">
                  <c:v>0.23545633976828717</c:v>
                </c:pt>
                <c:pt idx="251">
                  <c:v>0.23645160671420545</c:v>
                </c:pt>
                <c:pt idx="252">
                  <c:v>0.23805706455529702</c:v>
                </c:pt>
                <c:pt idx="253">
                  <c:v>0.23941344015851382</c:v>
                </c:pt>
                <c:pt idx="254">
                  <c:v>0.24093860883608434</c:v>
                </c:pt>
                <c:pt idx="255">
                  <c:v>0.24241646463185826</c:v>
                </c:pt>
                <c:pt idx="256">
                  <c:v>0.24447011901366425</c:v>
                </c:pt>
                <c:pt idx="257">
                  <c:v>0.24674834963086759</c:v>
                </c:pt>
                <c:pt idx="258">
                  <c:v>0.24389613782475694</c:v>
                </c:pt>
                <c:pt idx="259">
                  <c:v>0.24572014480862903</c:v>
                </c:pt>
                <c:pt idx="260">
                  <c:v>0.248007700782578</c:v>
                </c:pt>
                <c:pt idx="261">
                  <c:v>0.25042685356050554</c:v>
                </c:pt>
                <c:pt idx="262">
                  <c:v>0.25337361325838337</c:v>
                </c:pt>
                <c:pt idx="263">
                  <c:v>0.25599954657070484</c:v>
                </c:pt>
                <c:pt idx="264">
                  <c:v>0.25814036181831684</c:v>
                </c:pt>
                <c:pt idx="265">
                  <c:v>0.26004253489956825</c:v>
                </c:pt>
                <c:pt idx="266">
                  <c:v>0.26196885032581363</c:v>
                </c:pt>
                <c:pt idx="267">
                  <c:v>0.26400556410926701</c:v>
                </c:pt>
                <c:pt idx="268">
                  <c:v>0.26147910495799054</c:v>
                </c:pt>
                <c:pt idx="269">
                  <c:v>0.26405124529030105</c:v>
                </c:pt>
                <c:pt idx="270">
                  <c:v>0.26725298857168422</c:v>
                </c:pt>
                <c:pt idx="271">
                  <c:v>0.26976127379070525</c:v>
                </c:pt>
                <c:pt idx="272">
                  <c:v>0.27224503337407846</c:v>
                </c:pt>
                <c:pt idx="273">
                  <c:v>0.27495815709893884</c:v>
                </c:pt>
                <c:pt idx="274">
                  <c:v>0.27721745743016096</c:v>
                </c:pt>
                <c:pt idx="275">
                  <c:v>0.27979351451647799</c:v>
                </c:pt>
                <c:pt idx="276">
                  <c:v>0.28218078516835887</c:v>
                </c:pt>
                <c:pt idx="277">
                  <c:v>0.28364655729678112</c:v>
                </c:pt>
                <c:pt idx="278">
                  <c:v>0.28058165542151103</c:v>
                </c:pt>
                <c:pt idx="279">
                  <c:v>0.28304597394331033</c:v>
                </c:pt>
                <c:pt idx="280">
                  <c:v>0.28518340321691482</c:v>
                </c:pt>
                <c:pt idx="281">
                  <c:v>0.28680962968896778</c:v>
                </c:pt>
                <c:pt idx="282">
                  <c:v>0.28840196750247815</c:v>
                </c:pt>
                <c:pt idx="283">
                  <c:v>0.29035893572828514</c:v>
                </c:pt>
                <c:pt idx="284">
                  <c:v>0.29253878095319152</c:v>
                </c:pt>
                <c:pt idx="285">
                  <c:v>0.29490234316287756</c:v>
                </c:pt>
                <c:pt idx="286">
                  <c:v>0.29742498069347223</c:v>
                </c:pt>
                <c:pt idx="287">
                  <c:v>0.29942264603927132</c:v>
                </c:pt>
                <c:pt idx="288">
                  <c:v>0.2970649492650505</c:v>
                </c:pt>
                <c:pt idx="289">
                  <c:v>0.29966422706232343</c:v>
                </c:pt>
                <c:pt idx="290">
                  <c:v>0.30231931079309404</c:v>
                </c:pt>
                <c:pt idx="291">
                  <c:v>0.30449734916617727</c:v>
                </c:pt>
                <c:pt idx="292">
                  <c:v>0.30720996700036496</c:v>
                </c:pt>
                <c:pt idx="293">
                  <c:v>0.31043887618901822</c:v>
                </c:pt>
                <c:pt idx="294">
                  <c:v>0.31241598722446356</c:v>
                </c:pt>
                <c:pt idx="295">
                  <c:v>0.31557511051078946</c:v>
                </c:pt>
                <c:pt idx="296">
                  <c:v>0.31767609149294224</c:v>
                </c:pt>
                <c:pt idx="297">
                  <c:v>0.32040002061571005</c:v>
                </c:pt>
                <c:pt idx="298">
                  <c:v>0.31780793995811796</c:v>
                </c:pt>
                <c:pt idx="299">
                  <c:v>0.31995241623614701</c:v>
                </c:pt>
                <c:pt idx="300">
                  <c:v>0.32270658597785684</c:v>
                </c:pt>
                <c:pt idx="301">
                  <c:v>0.3244867901240871</c:v>
                </c:pt>
                <c:pt idx="302">
                  <c:v>0.3272379388814865</c:v>
                </c:pt>
                <c:pt idx="303">
                  <c:v>0.3299654330907954</c:v>
                </c:pt>
                <c:pt idx="304">
                  <c:v>0.33258824818429611</c:v>
                </c:pt>
                <c:pt idx="305">
                  <c:v>0.33604922700177736</c:v>
                </c:pt>
                <c:pt idx="306">
                  <c:v>0.33904355904160427</c:v>
                </c:pt>
                <c:pt idx="307">
                  <c:v>0.34262656496122429</c:v>
                </c:pt>
                <c:pt idx="308">
                  <c:v>0.34044167262416425</c:v>
                </c:pt>
                <c:pt idx="309">
                  <c:v>0.34377671753069611</c:v>
                </c:pt>
                <c:pt idx="310">
                  <c:v>0.34793498733183992</c:v>
                </c:pt>
                <c:pt idx="311">
                  <c:v>0.34996385988453432</c:v>
                </c:pt>
                <c:pt idx="312">
                  <c:v>0.35340300068767633</c:v>
                </c:pt>
                <c:pt idx="313">
                  <c:v>0.35683889743690644</c:v>
                </c:pt>
                <c:pt idx="314">
                  <c:v>0.36001313801540141</c:v>
                </c:pt>
                <c:pt idx="315">
                  <c:v>0.36269211236091148</c:v>
                </c:pt>
                <c:pt idx="316">
                  <c:v>0.36518357180661004</c:v>
                </c:pt>
                <c:pt idx="317">
                  <c:v>0.36892639885235873</c:v>
                </c:pt>
                <c:pt idx="318">
                  <c:v>0.36564567567394568</c:v>
                </c:pt>
                <c:pt idx="319">
                  <c:v>0.36815835429214672</c:v>
                </c:pt>
                <c:pt idx="320">
                  <c:v>0.37098522368225895</c:v>
                </c:pt>
                <c:pt idx="321">
                  <c:v>0.37356157205440138</c:v>
                </c:pt>
                <c:pt idx="322">
                  <c:v>0.37655969998874922</c:v>
                </c:pt>
                <c:pt idx="323">
                  <c:v>0.37881460371266212</c:v>
                </c:pt>
                <c:pt idx="324">
                  <c:v>0.38097800131671666</c:v>
                </c:pt>
                <c:pt idx="325">
                  <c:v>0.3848282247052045</c:v>
                </c:pt>
                <c:pt idx="326">
                  <c:v>0.38828655550112051</c:v>
                </c:pt>
                <c:pt idx="327">
                  <c:v>0.39157934583310683</c:v>
                </c:pt>
                <c:pt idx="328">
                  <c:v>0.3868393395323268</c:v>
                </c:pt>
                <c:pt idx="329">
                  <c:v>0.3900390851069912</c:v>
                </c:pt>
                <c:pt idx="330">
                  <c:v>0.3931176920468149</c:v>
                </c:pt>
                <c:pt idx="331">
                  <c:v>0.39605444896615299</c:v>
                </c:pt>
                <c:pt idx="332">
                  <c:v>0.3990629833969892</c:v>
                </c:pt>
                <c:pt idx="333">
                  <c:v>0.40039737578198004</c:v>
                </c:pt>
                <c:pt idx="334">
                  <c:v>0.4018403758955803</c:v>
                </c:pt>
                <c:pt idx="335">
                  <c:v>0.40356928267425107</c:v>
                </c:pt>
                <c:pt idx="336">
                  <c:v>0.40547672744339103</c:v>
                </c:pt>
                <c:pt idx="337">
                  <c:v>0.40728742685158931</c:v>
                </c:pt>
                <c:pt idx="338">
                  <c:v>0.40317655896018229</c:v>
                </c:pt>
                <c:pt idx="339">
                  <c:v>0.40417122608893657</c:v>
                </c:pt>
                <c:pt idx="340">
                  <c:v>0.40674345815698959</c:v>
                </c:pt>
                <c:pt idx="341">
                  <c:v>0.41038334541093113</c:v>
                </c:pt>
                <c:pt idx="342">
                  <c:v>0.41322138188661284</c:v>
                </c:pt>
                <c:pt idx="343">
                  <c:v>0.41715663462731989</c:v>
                </c:pt>
                <c:pt idx="344">
                  <c:v>0.41979037997065977</c:v>
                </c:pt>
                <c:pt idx="345">
                  <c:v>0.42414675555364006</c:v>
                </c:pt>
                <c:pt idx="346">
                  <c:v>0.42682153177871351</c:v>
                </c:pt>
                <c:pt idx="347">
                  <c:v>0.43056861113277484</c:v>
                </c:pt>
                <c:pt idx="348">
                  <c:v>0.42746552870427135</c:v>
                </c:pt>
                <c:pt idx="349">
                  <c:v>0.43032086334195591</c:v>
                </c:pt>
                <c:pt idx="350">
                  <c:v>0.43317419479903951</c:v>
                </c:pt>
                <c:pt idx="351">
                  <c:v>0.4353047905662088</c:v>
                </c:pt>
                <c:pt idx="352">
                  <c:v>0.43653613187528995</c:v>
                </c:pt>
                <c:pt idx="353">
                  <c:v>0.44073075796867212</c:v>
                </c:pt>
                <c:pt idx="354">
                  <c:v>0.44194189611147267</c:v>
                </c:pt>
                <c:pt idx="355">
                  <c:v>0.44507766043570007</c:v>
                </c:pt>
                <c:pt idx="356">
                  <c:v>0.44683034953278516</c:v>
                </c:pt>
                <c:pt idx="357">
                  <c:v>0.44982477659065817</c:v>
                </c:pt>
                <c:pt idx="358">
                  <c:v>0.4472923092725774</c:v>
                </c:pt>
                <c:pt idx="359">
                  <c:v>0.45023205418089307</c:v>
                </c:pt>
                <c:pt idx="360">
                  <c:v>0.45515526055435113</c:v>
                </c:pt>
                <c:pt idx="361">
                  <c:v>0.45949059592336627</c:v>
                </c:pt>
                <c:pt idx="362">
                  <c:v>0.46464268123756608</c:v>
                </c:pt>
                <c:pt idx="363">
                  <c:v>0.46881346825342551</c:v>
                </c:pt>
                <c:pt idx="364">
                  <c:v>0.47242771931218497</c:v>
                </c:pt>
                <c:pt idx="365">
                  <c:v>0.4773148765430833</c:v>
                </c:pt>
                <c:pt idx="366">
                  <c:v>0.48211780771573121</c:v>
                </c:pt>
                <c:pt idx="367">
                  <c:v>0.48413670755465976</c:v>
                </c:pt>
                <c:pt idx="368">
                  <c:v>0.48038796569979364</c:v>
                </c:pt>
                <c:pt idx="369">
                  <c:v>0.48288288290933118</c:v>
                </c:pt>
                <c:pt idx="370">
                  <c:v>0.48568675300388942</c:v>
                </c:pt>
                <c:pt idx="371">
                  <c:v>0.48826325685835759</c:v>
                </c:pt>
                <c:pt idx="372">
                  <c:v>0.48959430472846627</c:v>
                </c:pt>
                <c:pt idx="373">
                  <c:v>0.49279203699630098</c:v>
                </c:pt>
                <c:pt idx="374">
                  <c:v>0.49501808540269254</c:v>
                </c:pt>
                <c:pt idx="375">
                  <c:v>0.4980729071738485</c:v>
                </c:pt>
                <c:pt idx="376">
                  <c:v>0.50024500457021503</c:v>
                </c:pt>
                <c:pt idx="377">
                  <c:v>0.50281394351910702</c:v>
                </c:pt>
                <c:pt idx="378">
                  <c:v>0.50008416195732019</c:v>
                </c:pt>
                <c:pt idx="379">
                  <c:v>0.50376554351913172</c:v>
                </c:pt>
                <c:pt idx="380">
                  <c:v>0.50711880011468125</c:v>
                </c:pt>
                <c:pt idx="381">
                  <c:v>0.50989303921326012</c:v>
                </c:pt>
                <c:pt idx="382">
                  <c:v>0.51316255515835896</c:v>
                </c:pt>
                <c:pt idx="383">
                  <c:v>0.51922499516708587</c:v>
                </c:pt>
                <c:pt idx="384">
                  <c:v>0.52483756301061846</c:v>
                </c:pt>
                <c:pt idx="385">
                  <c:v>0.52715922997540188</c:v>
                </c:pt>
                <c:pt idx="386">
                  <c:v>0.53027228361950995</c:v>
                </c:pt>
                <c:pt idx="387">
                  <c:v>0.53572260077528389</c:v>
                </c:pt>
                <c:pt idx="388">
                  <c:v>0.5326996567303548</c:v>
                </c:pt>
                <c:pt idx="389">
                  <c:v>0.53585230794460159</c:v>
                </c:pt>
                <c:pt idx="390">
                  <c:v>0.53898245498276753</c:v>
                </c:pt>
                <c:pt idx="391">
                  <c:v>0.54274500141050197</c:v>
                </c:pt>
                <c:pt idx="392">
                  <c:v>0.54763392359965246</c:v>
                </c:pt>
                <c:pt idx="393">
                  <c:v>0.5511352967243488</c:v>
                </c:pt>
                <c:pt idx="394">
                  <c:v>0.55558065478076557</c:v>
                </c:pt>
                <c:pt idx="395">
                  <c:v>0.56105481776043342</c:v>
                </c:pt>
                <c:pt idx="396">
                  <c:v>0.56574096876164714</c:v>
                </c:pt>
                <c:pt idx="397">
                  <c:v>0.57103647126315049</c:v>
                </c:pt>
                <c:pt idx="398">
                  <c:v>0.56919144543857592</c:v>
                </c:pt>
                <c:pt idx="399">
                  <c:v>0.5754894239914724</c:v>
                </c:pt>
                <c:pt idx="400">
                  <c:v>0.58189509185089028</c:v>
                </c:pt>
                <c:pt idx="401">
                  <c:v>0.58833547688564203</c:v>
                </c:pt>
                <c:pt idx="402">
                  <c:v>0.59454927614312469</c:v>
                </c:pt>
                <c:pt idx="403">
                  <c:v>0.600462278616682</c:v>
                </c:pt>
                <c:pt idx="404">
                  <c:v>0.60780464060346417</c:v>
                </c:pt>
                <c:pt idx="405">
                  <c:v>0.61204881736646266</c:v>
                </c:pt>
                <c:pt idx="406">
                  <c:v>0.61671946938269384</c:v>
                </c:pt>
                <c:pt idx="407">
                  <c:v>0.62072461914254096</c:v>
                </c:pt>
                <c:pt idx="408">
                  <c:v>0.61751659368941414</c:v>
                </c:pt>
                <c:pt idx="409">
                  <c:v>0.62163296092353493</c:v>
                </c:pt>
                <c:pt idx="410">
                  <c:v>0.62489305747793067</c:v>
                </c:pt>
                <c:pt idx="411">
                  <c:v>0.63078958075423597</c:v>
                </c:pt>
                <c:pt idx="412">
                  <c:v>0.63602295139868692</c:v>
                </c:pt>
                <c:pt idx="413">
                  <c:v>0.64352653962294681</c:v>
                </c:pt>
                <c:pt idx="414">
                  <c:v>0.65318968315438686</c:v>
                </c:pt>
                <c:pt idx="415">
                  <c:v>0.661497188215734</c:v>
                </c:pt>
                <c:pt idx="416">
                  <c:v>0.66958042532717721</c:v>
                </c:pt>
                <c:pt idx="417">
                  <c:v>0.67935789450104955</c:v>
                </c:pt>
                <c:pt idx="418">
                  <c:v>0.6802493099550877</c:v>
                </c:pt>
                <c:pt idx="419">
                  <c:v>0.687487766261766</c:v>
                </c:pt>
                <c:pt idx="420">
                  <c:v>0.69295085378296284</c:v>
                </c:pt>
                <c:pt idx="421">
                  <c:v>0.69930990880043886</c:v>
                </c:pt>
                <c:pt idx="422">
                  <c:v>0.70746487773096611</c:v>
                </c:pt>
                <c:pt idx="423">
                  <c:v>0.71328708047675071</c:v>
                </c:pt>
                <c:pt idx="424">
                  <c:v>0.71870456411024475</c:v>
                </c:pt>
                <c:pt idx="425">
                  <c:v>0.72886746719931073</c:v>
                </c:pt>
                <c:pt idx="426">
                  <c:v>0.73887949022260013</c:v>
                </c:pt>
                <c:pt idx="427">
                  <c:v>0.75170731662866908</c:v>
                </c:pt>
                <c:pt idx="428">
                  <c:v>0.75658410649008423</c:v>
                </c:pt>
                <c:pt idx="429">
                  <c:v>0.76767409634589667</c:v>
                </c:pt>
                <c:pt idx="430">
                  <c:v>0.78528614579211498</c:v>
                </c:pt>
                <c:pt idx="431">
                  <c:v>0.80069283518475176</c:v>
                </c:pt>
                <c:pt idx="432">
                  <c:v>0.81529737880510667</c:v>
                </c:pt>
                <c:pt idx="433">
                  <c:v>0.83269742189401297</c:v>
                </c:pt>
                <c:pt idx="434">
                  <c:v>0.84394513522359849</c:v>
                </c:pt>
                <c:pt idx="435">
                  <c:v>0.85958602947979978</c:v>
                </c:pt>
                <c:pt idx="436">
                  <c:v>0.86712411311466153</c:v>
                </c:pt>
                <c:pt idx="437">
                  <c:v>0.87753300965096237</c:v>
                </c:pt>
                <c:pt idx="438">
                  <c:v>0.87489714242919503</c:v>
                </c:pt>
                <c:pt idx="439">
                  <c:v>0.87892382128595026</c:v>
                </c:pt>
                <c:pt idx="440">
                  <c:v>0.88332924613254915</c:v>
                </c:pt>
                <c:pt idx="441">
                  <c:v>0.88921975872668602</c:v>
                </c:pt>
                <c:pt idx="442">
                  <c:v>0.90208120689854632</c:v>
                </c:pt>
                <c:pt idx="443">
                  <c:v>0.90750879762217351</c:v>
                </c:pt>
                <c:pt idx="444">
                  <c:v>0.91509183344276224</c:v>
                </c:pt>
                <c:pt idx="445">
                  <c:v>0.92185298313714348</c:v>
                </c:pt>
                <c:pt idx="446">
                  <c:v>0.93203145853130642</c:v>
                </c:pt>
                <c:pt idx="447">
                  <c:v>0.94456817752285982</c:v>
                </c:pt>
                <c:pt idx="448">
                  <c:v>0.94113160272023633</c:v>
                </c:pt>
                <c:pt idx="449">
                  <c:v>0.95058258630107206</c:v>
                </c:pt>
                <c:pt idx="450">
                  <c:v>0.95830431813275363</c:v>
                </c:pt>
                <c:pt idx="451">
                  <c:v>0.97031005119263281</c:v>
                </c:pt>
                <c:pt idx="452">
                  <c:v>0.98174506272778284</c:v>
                </c:pt>
                <c:pt idx="453">
                  <c:v>0.98948356172478524</c:v>
                </c:pt>
                <c:pt idx="454">
                  <c:v>0.99972985992256236</c:v>
                </c:pt>
                <c:pt idx="455">
                  <c:v>1.0106365062302398</c:v>
                </c:pt>
                <c:pt idx="456">
                  <c:v>1.0289317809427179</c:v>
                </c:pt>
                <c:pt idx="457">
                  <c:v>1.0507122905039292</c:v>
                </c:pt>
                <c:pt idx="458">
                  <c:v>1.0559216200458319</c:v>
                </c:pt>
                <c:pt idx="459">
                  <c:v>1.075887531280457</c:v>
                </c:pt>
                <c:pt idx="460">
                  <c:v>1.0913550104945784</c:v>
                </c:pt>
                <c:pt idx="461">
                  <c:v>1.1144747925316238</c:v>
                </c:pt>
                <c:pt idx="462">
                  <c:v>1.1317265601964783</c:v>
                </c:pt>
                <c:pt idx="463">
                  <c:v>1.1381239256442099</c:v>
                </c:pt>
                <c:pt idx="464">
                  <c:v>1.1500103061087308</c:v>
                </c:pt>
                <c:pt idx="465">
                  <c:v>1.1631639950219863</c:v>
                </c:pt>
                <c:pt idx="466">
                  <c:v>1.1803880412593708</c:v>
                </c:pt>
                <c:pt idx="467">
                  <c:v>1.181353125307735</c:v>
                </c:pt>
                <c:pt idx="468">
                  <c:v>1.1700520083628512</c:v>
                </c:pt>
                <c:pt idx="469">
                  <c:v>1.1767532516687582</c:v>
                </c:pt>
                <c:pt idx="470">
                  <c:v>1.179004816183969</c:v>
                </c:pt>
                <c:pt idx="471">
                  <c:v>1.1802034384933227</c:v>
                </c:pt>
                <c:pt idx="472">
                  <c:v>1.1714137504735789</c:v>
                </c:pt>
                <c:pt idx="473">
                  <c:v>1.1773430218605705</c:v>
                </c:pt>
                <c:pt idx="474">
                  <c:v>1.1773636406508716</c:v>
                </c:pt>
                <c:pt idx="475">
                  <c:v>1.1731995832455309</c:v>
                </c:pt>
                <c:pt idx="476">
                  <c:v>1.1707369631152231</c:v>
                </c:pt>
                <c:pt idx="477">
                  <c:v>1.1668621657743268</c:v>
                </c:pt>
                <c:pt idx="478">
                  <c:v>1.1610819017640874</c:v>
                </c:pt>
                <c:pt idx="479">
                  <c:v>1.1600347208443575</c:v>
                </c:pt>
                <c:pt idx="480">
                  <c:v>1.164433723032759</c:v>
                </c:pt>
                <c:pt idx="481">
                  <c:v>1.1792331044063418</c:v>
                </c:pt>
                <c:pt idx="482">
                  <c:v>1.1961211934267313</c:v>
                </c:pt>
                <c:pt idx="483">
                  <c:v>1.2125257901535893</c:v>
                </c:pt>
                <c:pt idx="484">
                  <c:v>1.2302554546375144</c:v>
                </c:pt>
                <c:pt idx="485">
                  <c:v>1.2468586783478399</c:v>
                </c:pt>
                <c:pt idx="486">
                  <c:v>1.2678400985896483</c:v>
                </c:pt>
                <c:pt idx="487">
                  <c:v>1.2820249698819317</c:v>
                </c:pt>
                <c:pt idx="488">
                  <c:v>1.2727690045712516</c:v>
                </c:pt>
                <c:pt idx="489">
                  <c:v>1.2825349287221668</c:v>
                </c:pt>
                <c:pt idx="490">
                  <c:v>1.2858835417881187</c:v>
                </c:pt>
                <c:pt idx="491">
                  <c:v>1.3054412822201207</c:v>
                </c:pt>
                <c:pt idx="492">
                  <c:v>1.3150397276841452</c:v>
                </c:pt>
                <c:pt idx="493">
                  <c:v>1.3148431868917443</c:v>
                </c:pt>
                <c:pt idx="494">
                  <c:v>1.3216788608806924</c:v>
                </c:pt>
                <c:pt idx="495">
                  <c:v>1.321386123256677</c:v>
                </c:pt>
                <c:pt idx="496">
                  <c:v>1.3363133307677744</c:v>
                </c:pt>
                <c:pt idx="497">
                  <c:v>1.3418490178931344</c:v>
                </c:pt>
                <c:pt idx="498">
                  <c:v>1.3371993176852601</c:v>
                </c:pt>
                <c:pt idx="499">
                  <c:v>1.3539728840943726</c:v>
                </c:pt>
                <c:pt idx="500">
                  <c:v>1.3687274122671189</c:v>
                </c:pt>
                <c:pt idx="501">
                  <c:v>1.3956783673083306</c:v>
                </c:pt>
                <c:pt idx="502">
                  <c:v>1.4121991068208297</c:v>
                </c:pt>
                <c:pt idx="503">
                  <c:v>1.4382564901331358</c:v>
                </c:pt>
                <c:pt idx="504">
                  <c:v>1.4608387690092972</c:v>
                </c:pt>
                <c:pt idx="505">
                  <c:v>1.4862305853445485</c:v>
                </c:pt>
                <c:pt idx="506">
                  <c:v>1.5188956271356713</c:v>
                </c:pt>
                <c:pt idx="507">
                  <c:v>1.5420098112758118</c:v>
                </c:pt>
                <c:pt idx="508">
                  <c:v>1.5376892997424172</c:v>
                </c:pt>
                <c:pt idx="509">
                  <c:v>1.5363252265836798</c:v>
                </c:pt>
                <c:pt idx="510">
                  <c:v>1.54622225791725</c:v>
                </c:pt>
                <c:pt idx="511">
                  <c:v>1.5523490787688221</c:v>
                </c:pt>
                <c:pt idx="512">
                  <c:v>1.5460950003517784</c:v>
                </c:pt>
                <c:pt idx="513">
                  <c:v>1.5360066403531287</c:v>
                </c:pt>
                <c:pt idx="514">
                  <c:v>1.5122333636907941</c:v>
                </c:pt>
                <c:pt idx="515">
                  <c:v>1.5065715626220377</c:v>
                </c:pt>
                <c:pt idx="516">
                  <c:v>1.5004199134175884</c:v>
                </c:pt>
                <c:pt idx="517">
                  <c:v>1.4869305451119612</c:v>
                </c:pt>
                <c:pt idx="518">
                  <c:v>1.4652224861441694</c:v>
                </c:pt>
                <c:pt idx="519">
                  <c:v>1.4539817281598326</c:v>
                </c:pt>
                <c:pt idx="520">
                  <c:v>1.4469089828157762</c:v>
                </c:pt>
                <c:pt idx="521">
                  <c:v>1.4331697162064081</c:v>
                </c:pt>
                <c:pt idx="522">
                  <c:v>1.4147745087884696</c:v>
                </c:pt>
                <c:pt idx="523">
                  <c:v>1.4013608863627054</c:v>
                </c:pt>
                <c:pt idx="524">
                  <c:v>1.3743086676288079</c:v>
                </c:pt>
                <c:pt idx="525">
                  <c:v>1.3520834809326281</c:v>
                </c:pt>
                <c:pt idx="526">
                  <c:v>1.3279880488375808</c:v>
                </c:pt>
                <c:pt idx="527">
                  <c:v>1.3050257367543137</c:v>
                </c:pt>
                <c:pt idx="528">
                  <c:v>1.2768408730900453</c:v>
                </c:pt>
                <c:pt idx="529">
                  <c:v>1.2543179629657151</c:v>
                </c:pt>
                <c:pt idx="530">
                  <c:v>1.2429278806729203</c:v>
                </c:pt>
                <c:pt idx="531">
                  <c:v>1.2370524084771732</c:v>
                </c:pt>
                <c:pt idx="532">
                  <c:v>1.2253562486672711</c:v>
                </c:pt>
                <c:pt idx="533">
                  <c:v>1.2157557580534206</c:v>
                </c:pt>
                <c:pt idx="534">
                  <c:v>1.2007650909910161</c:v>
                </c:pt>
                <c:pt idx="535">
                  <c:v>1.2030419019228393</c:v>
                </c:pt>
                <c:pt idx="536">
                  <c:v>1.2014212941935127</c:v>
                </c:pt>
                <c:pt idx="537">
                  <c:v>1.2020776392907278</c:v>
                </c:pt>
                <c:pt idx="538">
                  <c:v>1.1922883246716462</c:v>
                </c:pt>
                <c:pt idx="539">
                  <c:v>1.201265530034147</c:v>
                </c:pt>
                <c:pt idx="540">
                  <c:v>1.2095422524834194</c:v>
                </c:pt>
                <c:pt idx="541">
                  <c:v>1.2172860578858273</c:v>
                </c:pt>
                <c:pt idx="542">
                  <c:v>1.218396708391521</c:v>
                </c:pt>
                <c:pt idx="543">
                  <c:v>1.2231348748119055</c:v>
                </c:pt>
                <c:pt idx="544">
                  <c:v>1.2334624067989353</c:v>
                </c:pt>
                <c:pt idx="545">
                  <c:v>1.2370856422201848</c:v>
                </c:pt>
                <c:pt idx="546">
                  <c:v>1.2450296985827072</c:v>
                </c:pt>
                <c:pt idx="547">
                  <c:v>1.2434258311119331</c:v>
                </c:pt>
                <c:pt idx="548">
                  <c:v>1.2347729976250699</c:v>
                </c:pt>
                <c:pt idx="549">
                  <c:v>1.230680890059636</c:v>
                </c:pt>
                <c:pt idx="550">
                  <c:v>1.2323156643432844</c:v>
                </c:pt>
                <c:pt idx="551">
                  <c:v>1.233393671647846</c:v>
                </c:pt>
                <c:pt idx="552">
                  <c:v>1.2315898378317869</c:v>
                </c:pt>
                <c:pt idx="553">
                  <c:v>1.2318331095997044</c:v>
                </c:pt>
                <c:pt idx="554">
                  <c:v>1.2334494626429724</c:v>
                </c:pt>
                <c:pt idx="555">
                  <c:v>1.2368098614720253</c:v>
                </c:pt>
                <c:pt idx="556">
                  <c:v>1.2370373404277739</c:v>
                </c:pt>
                <c:pt idx="557">
                  <c:v>1.2336516828322657</c:v>
                </c:pt>
                <c:pt idx="558">
                  <c:v>1.2189312137562771</c:v>
                </c:pt>
                <c:pt idx="559">
                  <c:v>1.2187276606907047</c:v>
                </c:pt>
                <c:pt idx="560">
                  <c:v>1.2206298467023848</c:v>
                </c:pt>
                <c:pt idx="561">
                  <c:v>1.2183754040173715</c:v>
                </c:pt>
                <c:pt idx="562">
                  <c:v>1.2200900702284319</c:v>
                </c:pt>
                <c:pt idx="563">
                  <c:v>1.2197026102507311</c:v>
                </c:pt>
                <c:pt idx="564">
                  <c:v>1.2248545000791218</c:v>
                </c:pt>
                <c:pt idx="565">
                  <c:v>1.2377413215177544</c:v>
                </c:pt>
                <c:pt idx="566">
                  <c:v>1.2406469325050209</c:v>
                </c:pt>
                <c:pt idx="567">
                  <c:v>1.2522290621924295</c:v>
                </c:pt>
                <c:pt idx="568">
                  <c:v>1.2457073509697438</c:v>
                </c:pt>
                <c:pt idx="569">
                  <c:v>1.2566468552480552</c:v>
                </c:pt>
                <c:pt idx="570">
                  <c:v>1.2686671230708277</c:v>
                </c:pt>
                <c:pt idx="571">
                  <c:v>1.2716411675380195</c:v>
                </c:pt>
                <c:pt idx="572">
                  <c:v>1.2782255922032584</c:v>
                </c:pt>
                <c:pt idx="573">
                  <c:v>1.2860206215397056</c:v>
                </c:pt>
                <c:pt idx="574">
                  <c:v>1.300577890247278</c:v>
                </c:pt>
                <c:pt idx="575">
                  <c:v>1.310238439295329</c:v>
                </c:pt>
                <c:pt idx="576">
                  <c:v>1.3192162893958141</c:v>
                </c:pt>
                <c:pt idx="577">
                  <c:v>1.339132486111059</c:v>
                </c:pt>
                <c:pt idx="578">
                  <c:v>1.3667817483787728</c:v>
                </c:pt>
                <c:pt idx="579">
                  <c:v>1.4013520592466597</c:v>
                </c:pt>
                <c:pt idx="580">
                  <c:v>1.4458430765778314</c:v>
                </c:pt>
                <c:pt idx="581">
                  <c:v>1.4957918893541979</c:v>
                </c:pt>
                <c:pt idx="582">
                  <c:v>1.5609914695174196</c:v>
                </c:pt>
                <c:pt idx="583">
                  <c:v>1.6322271346096364</c:v>
                </c:pt>
                <c:pt idx="584">
                  <c:v>1.6881782231494606</c:v>
                </c:pt>
                <c:pt idx="585">
                  <c:v>1.7496466020238257</c:v>
                </c:pt>
                <c:pt idx="586">
                  <c:v>1.7993936423448109</c:v>
                </c:pt>
                <c:pt idx="587">
                  <c:v>1.8436035823586241</c:v>
                </c:pt>
                <c:pt idx="588">
                  <c:v>1.8685013937692416</c:v>
                </c:pt>
                <c:pt idx="589">
                  <c:v>1.8938932393064318</c:v>
                </c:pt>
                <c:pt idx="590">
                  <c:v>1.909794827375376</c:v>
                </c:pt>
                <c:pt idx="591">
                  <c:v>1.9178678050086981</c:v>
                </c:pt>
                <c:pt idx="592">
                  <c:v>1.9182594595685258</c:v>
                </c:pt>
                <c:pt idx="593">
                  <c:v>1.9391814123342781</c:v>
                </c:pt>
                <c:pt idx="594">
                  <c:v>1.9518688343663138</c:v>
                </c:pt>
                <c:pt idx="595">
                  <c:v>1.9478643375150519</c:v>
                </c:pt>
                <c:pt idx="596">
                  <c:v>1.9530445112525325</c:v>
                </c:pt>
                <c:pt idx="597">
                  <c:v>1.9769203755660993</c:v>
                </c:pt>
                <c:pt idx="598">
                  <c:v>1.9856104535782741</c:v>
                </c:pt>
                <c:pt idx="599">
                  <c:v>2.000508453316407</c:v>
                </c:pt>
                <c:pt idx="600">
                  <c:v>2.0096129024552742</c:v>
                </c:pt>
                <c:pt idx="601">
                  <c:v>2.037783181394508</c:v>
                </c:pt>
                <c:pt idx="602">
                  <c:v>2.0903985266617315</c:v>
                </c:pt>
                <c:pt idx="603">
                  <c:v>2.1464463550332051</c:v>
                </c:pt>
                <c:pt idx="604">
                  <c:v>2.1992444546012342</c:v>
                </c:pt>
                <c:pt idx="605">
                  <c:v>2.2462831665687322</c:v>
                </c:pt>
                <c:pt idx="606">
                  <c:v>2.3454528617908101</c:v>
                </c:pt>
                <c:pt idx="607">
                  <c:v>2.444550776018052</c:v>
                </c:pt>
                <c:pt idx="608">
                  <c:v>2.4566559196792901</c:v>
                </c:pt>
                <c:pt idx="609">
                  <c:v>2.474745827500112</c:v>
                </c:pt>
                <c:pt idx="610">
                  <c:v>2.4849486551706113</c:v>
                </c:pt>
                <c:pt idx="611">
                  <c:v>2.4718737829514406</c:v>
                </c:pt>
                <c:pt idx="612">
                  <c:v>2.4065863735907684</c:v>
                </c:pt>
                <c:pt idx="613">
                  <c:v>2.3357793616157534</c:v>
                </c:pt>
                <c:pt idx="614">
                  <c:v>2.3150492322865706</c:v>
                </c:pt>
                <c:pt idx="615">
                  <c:v>2.2973256250916538</c:v>
                </c:pt>
                <c:pt idx="616">
                  <c:v>2.253603000492872</c:v>
                </c:pt>
                <c:pt idx="617">
                  <c:v>2.2021449754892326</c:v>
                </c:pt>
                <c:pt idx="618">
                  <c:v>2.1525171398434821</c:v>
                </c:pt>
                <c:pt idx="619">
                  <c:v>2.1477640222258003</c:v>
                </c:pt>
                <c:pt idx="620">
                  <c:v>2.1609586561663714</c:v>
                </c:pt>
                <c:pt idx="621">
                  <c:v>2.1741084251294684</c:v>
                </c:pt>
                <c:pt idx="622">
                  <c:v>2.2047536180543212</c:v>
                </c:pt>
                <c:pt idx="623">
                  <c:v>2.2363641156807437</c:v>
                </c:pt>
                <c:pt idx="624">
                  <c:v>2.2533767302349932</c:v>
                </c:pt>
                <c:pt idx="625">
                  <c:v>2.2568509166430628</c:v>
                </c:pt>
                <c:pt idx="626">
                  <c:v>2.2565814698014686</c:v>
                </c:pt>
                <c:pt idx="627">
                  <c:v>2.2842816107372252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36352"/>
        <c:axId val="92442624"/>
      </c:scatterChart>
      <c:valAx>
        <c:axId val="92436352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442624"/>
        <c:crosses val="autoZero"/>
        <c:crossBetween val="midCat"/>
        <c:majorUnit val="1"/>
        <c:minorUnit val="0.5"/>
      </c:valAx>
      <c:valAx>
        <c:axId val="9244262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43635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7419047619047621"/>
          <c:y val="0.705555555555555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>
              <a:solidFill>
                <a:srgbClr val="7030A0"/>
              </a:solidFill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1.7460367755800892E-2</c:v>
                </c:pt>
                <c:pt idx="1">
                  <c:v>1.2462049434617964E-2</c:v>
                </c:pt>
                <c:pt idx="2">
                  <c:v>1.0560720068074037E-2</c:v>
                </c:pt>
                <c:pt idx="3">
                  <c:v>9.5890232326514419E-3</c:v>
                </c:pt>
                <c:pt idx="4">
                  <c:v>9.1223164063222433E-3</c:v>
                </c:pt>
                <c:pt idx="5">
                  <c:v>9.1360803735089195E-3</c:v>
                </c:pt>
                <c:pt idx="6">
                  <c:v>8.9613683139383067E-3</c:v>
                </c:pt>
                <c:pt idx="7">
                  <c:v>9.1371207133065027E-3</c:v>
                </c:pt>
                <c:pt idx="8">
                  <c:v>7.1013330282863833E-3</c:v>
                </c:pt>
                <c:pt idx="9">
                  <c:v>7.1914717283516026E-3</c:v>
                </c:pt>
                <c:pt idx="10">
                  <c:v>7.3035493610564481E-3</c:v>
                </c:pt>
                <c:pt idx="11">
                  <c:v>7.3465918086471245E-3</c:v>
                </c:pt>
                <c:pt idx="12">
                  <c:v>7.4999982495426876E-3</c:v>
                </c:pt>
                <c:pt idx="13">
                  <c:v>7.694749967495018E-3</c:v>
                </c:pt>
                <c:pt idx="14">
                  <c:v>7.6313425780190356E-3</c:v>
                </c:pt>
                <c:pt idx="15">
                  <c:v>7.6843413320971995E-3</c:v>
                </c:pt>
                <c:pt idx="16">
                  <c:v>7.7995587210769844E-3</c:v>
                </c:pt>
                <c:pt idx="17">
                  <c:v>7.8409809513216317E-3</c:v>
                </c:pt>
                <c:pt idx="18">
                  <c:v>6.6652778023689506E-3</c:v>
                </c:pt>
                <c:pt idx="19">
                  <c:v>6.608327368853687E-3</c:v>
                </c:pt>
                <c:pt idx="20">
                  <c:v>6.6764321220563272E-3</c:v>
                </c:pt>
                <c:pt idx="21">
                  <c:v>6.7109860550517222E-3</c:v>
                </c:pt>
                <c:pt idx="22">
                  <c:v>6.7330113347886158E-3</c:v>
                </c:pt>
                <c:pt idx="23">
                  <c:v>6.7775872076390178E-3</c:v>
                </c:pt>
                <c:pt idx="24">
                  <c:v>6.7755652660379043E-3</c:v>
                </c:pt>
                <c:pt idx="25">
                  <c:v>6.8629771123864536E-3</c:v>
                </c:pt>
                <c:pt idx="26">
                  <c:v>6.9357970049423396E-3</c:v>
                </c:pt>
                <c:pt idx="27">
                  <c:v>6.9228736829864751E-3</c:v>
                </c:pt>
                <c:pt idx="28">
                  <c:v>6.1633858642630192E-3</c:v>
                </c:pt>
                <c:pt idx="29">
                  <c:v>6.1159327495651124E-3</c:v>
                </c:pt>
                <c:pt idx="30">
                  <c:v>6.0720506909262319E-3</c:v>
                </c:pt>
                <c:pt idx="31">
                  <c:v>6.0247599348236319E-3</c:v>
                </c:pt>
                <c:pt idx="32">
                  <c:v>5.9419125162850101E-3</c:v>
                </c:pt>
                <c:pt idx="33">
                  <c:v>5.7979419593839152E-3</c:v>
                </c:pt>
                <c:pt idx="34">
                  <c:v>5.6619550982952259E-3</c:v>
                </c:pt>
                <c:pt idx="35">
                  <c:v>5.558281889456694E-3</c:v>
                </c:pt>
                <c:pt idx="36">
                  <c:v>5.3827601203195879E-3</c:v>
                </c:pt>
                <c:pt idx="37">
                  <c:v>5.1974616493462846E-3</c:v>
                </c:pt>
                <c:pt idx="38">
                  <c:v>4.4645862980898388E-3</c:v>
                </c:pt>
                <c:pt idx="39">
                  <c:v>4.2890641943088646E-3</c:v>
                </c:pt>
                <c:pt idx="40">
                  <c:v>4.1129687965839358E-3</c:v>
                </c:pt>
                <c:pt idx="41">
                  <c:v>3.9003969505465304E-3</c:v>
                </c:pt>
                <c:pt idx="42">
                  <c:v>3.7385650336623625E-3</c:v>
                </c:pt>
                <c:pt idx="43">
                  <c:v>3.5725476801531141E-3</c:v>
                </c:pt>
                <c:pt idx="44">
                  <c:v>3.396470356032852E-3</c:v>
                </c:pt>
                <c:pt idx="45">
                  <c:v>3.2393477373813366E-3</c:v>
                </c:pt>
                <c:pt idx="46">
                  <c:v>3.0733655977028805E-3</c:v>
                </c:pt>
                <c:pt idx="47">
                  <c:v>2.9228335511656449E-3</c:v>
                </c:pt>
                <c:pt idx="48">
                  <c:v>2.5456109777288066E-3</c:v>
                </c:pt>
                <c:pt idx="49">
                  <c:v>2.4235791205243912E-3</c:v>
                </c:pt>
                <c:pt idx="50">
                  <c:v>2.3208584518893509E-3</c:v>
                </c:pt>
                <c:pt idx="51">
                  <c:v>2.2212103663598495E-3</c:v>
                </c:pt>
                <c:pt idx="52">
                  <c:v>2.1319255893351096E-3</c:v>
                </c:pt>
                <c:pt idx="53">
                  <c:v>2.0532492171577979E-3</c:v>
                </c:pt>
                <c:pt idx="54">
                  <c:v>1.9713953186841961E-3</c:v>
                </c:pt>
                <c:pt idx="55">
                  <c:v>1.8985959904102563E-3</c:v>
                </c:pt>
                <c:pt idx="56">
                  <c:v>1.828736243457138E-3</c:v>
                </c:pt>
                <c:pt idx="57">
                  <c:v>1.7654483711293833E-3</c:v>
                </c:pt>
                <c:pt idx="58">
                  <c:v>1.5949374909615015E-3</c:v>
                </c:pt>
                <c:pt idx="59">
                  <c:v>1.5460583006436351E-3</c:v>
                </c:pt>
                <c:pt idx="60">
                  <c:v>1.4981188063861266E-3</c:v>
                </c:pt>
                <c:pt idx="61">
                  <c:v>1.4535098590466612E-3</c:v>
                </c:pt>
                <c:pt idx="62">
                  <c:v>1.4144446771160682E-3</c:v>
                </c:pt>
                <c:pt idx="63">
                  <c:v>1.379283793413759E-3</c:v>
                </c:pt>
                <c:pt idx="64">
                  <c:v>1.346261259098808E-3</c:v>
                </c:pt>
                <c:pt idx="65">
                  <c:v>1.3152789006515976E-3</c:v>
                </c:pt>
                <c:pt idx="66">
                  <c:v>1.2872947130578658E-3</c:v>
                </c:pt>
                <c:pt idx="67">
                  <c:v>1.2617233513361418E-3</c:v>
                </c:pt>
                <c:pt idx="68">
                  <c:v>1.1657729513691454E-3</c:v>
                </c:pt>
                <c:pt idx="69">
                  <c:v>1.1462503797993952E-3</c:v>
                </c:pt>
                <c:pt idx="70">
                  <c:v>1.1293542069900232E-3</c:v>
                </c:pt>
                <c:pt idx="71">
                  <c:v>1.1133922100912779E-3</c:v>
                </c:pt>
                <c:pt idx="72">
                  <c:v>1.0981108229337077E-3</c:v>
                </c:pt>
                <c:pt idx="73">
                  <c:v>1.0841406906847704E-3</c:v>
                </c:pt>
                <c:pt idx="74">
                  <c:v>1.0702488676571015E-3</c:v>
                </c:pt>
                <c:pt idx="75">
                  <c:v>1.0579197256445957E-3</c:v>
                </c:pt>
                <c:pt idx="76">
                  <c:v>1.0480361865530645E-3</c:v>
                </c:pt>
                <c:pt idx="77">
                  <c:v>1.039027900096647E-3</c:v>
                </c:pt>
                <c:pt idx="78">
                  <c:v>9.7494813923544815E-4</c:v>
                </c:pt>
                <c:pt idx="79">
                  <c:v>9.6731861539517319E-4</c:v>
                </c:pt>
                <c:pt idx="80">
                  <c:v>9.6142170409352552E-4</c:v>
                </c:pt>
                <c:pt idx="81">
                  <c:v>9.5485620066402166E-4</c:v>
                </c:pt>
                <c:pt idx="82">
                  <c:v>9.4939989438738205E-4</c:v>
                </c:pt>
                <c:pt idx="83">
                  <c:v>9.4522396186248931E-4</c:v>
                </c:pt>
                <c:pt idx="84">
                  <c:v>9.4165658829409153E-4</c:v>
                </c:pt>
                <c:pt idx="85">
                  <c:v>9.3794314002600598E-4</c:v>
                </c:pt>
                <c:pt idx="86">
                  <c:v>9.3514922809222255E-4</c:v>
                </c:pt>
                <c:pt idx="87">
                  <c:v>9.3240826674348008E-4</c:v>
                </c:pt>
                <c:pt idx="88">
                  <c:v>8.8763925524699212E-4</c:v>
                </c:pt>
                <c:pt idx="89">
                  <c:v>8.8591403606020117E-4</c:v>
                </c:pt>
                <c:pt idx="90">
                  <c:v>8.8533902999771348E-4</c:v>
                </c:pt>
                <c:pt idx="91">
                  <c:v>8.852291293574016E-4</c:v>
                </c:pt>
                <c:pt idx="92">
                  <c:v>8.8606720685645377E-4</c:v>
                </c:pt>
                <c:pt idx="93">
                  <c:v>8.87075115742526E-4</c:v>
                </c:pt>
                <c:pt idx="94">
                  <c:v>8.8895635729116301E-4</c:v>
                </c:pt>
                <c:pt idx="95">
                  <c:v>8.9144078806612762E-4</c:v>
                </c:pt>
                <c:pt idx="96">
                  <c:v>8.931531418237249E-4</c:v>
                </c:pt>
                <c:pt idx="97">
                  <c:v>8.9714921943765021E-4</c:v>
                </c:pt>
                <c:pt idx="98">
                  <c:v>8.6183652476949104E-4</c:v>
                </c:pt>
                <c:pt idx="99">
                  <c:v>8.6572666911259393E-4</c:v>
                </c:pt>
                <c:pt idx="100">
                  <c:v>8.6956437181479865E-4</c:v>
                </c:pt>
                <c:pt idx="101">
                  <c:v>8.727562213696684E-4</c:v>
                </c:pt>
                <c:pt idx="102">
                  <c:v>8.7717329709988243E-4</c:v>
                </c:pt>
                <c:pt idx="103">
                  <c:v>8.8185010943619881E-4</c:v>
                </c:pt>
                <c:pt idx="104">
                  <c:v>8.8519505456524151E-4</c:v>
                </c:pt>
                <c:pt idx="105">
                  <c:v>8.8911072843810229E-4</c:v>
                </c:pt>
                <c:pt idx="106">
                  <c:v>8.9406120515794578E-4</c:v>
                </c:pt>
                <c:pt idx="107">
                  <c:v>8.9869606653856908E-4</c:v>
                </c:pt>
                <c:pt idx="108">
                  <c:v>8.6783589416083464E-4</c:v>
                </c:pt>
                <c:pt idx="109">
                  <c:v>8.7374524287318228E-4</c:v>
                </c:pt>
                <c:pt idx="110">
                  <c:v>8.789532008939559E-4</c:v>
                </c:pt>
                <c:pt idx="111">
                  <c:v>8.851949891124539E-4</c:v>
                </c:pt>
                <c:pt idx="112">
                  <c:v>8.921117645263293E-4</c:v>
                </c:pt>
                <c:pt idx="113">
                  <c:v>8.9893230312482447E-4</c:v>
                </c:pt>
                <c:pt idx="114">
                  <c:v>9.0633784137648097E-4</c:v>
                </c:pt>
                <c:pt idx="115">
                  <c:v>9.1302588225585554E-4</c:v>
                </c:pt>
                <c:pt idx="116">
                  <c:v>9.2049144929919025E-4</c:v>
                </c:pt>
                <c:pt idx="117">
                  <c:v>9.2828526453913142E-4</c:v>
                </c:pt>
                <c:pt idx="118">
                  <c:v>9.0096102962734033E-4</c:v>
                </c:pt>
                <c:pt idx="119">
                  <c:v>9.0791494312385073E-4</c:v>
                </c:pt>
                <c:pt idx="120">
                  <c:v>9.1667373235833425E-4</c:v>
                </c:pt>
                <c:pt idx="121">
                  <c:v>9.2343662060701882E-4</c:v>
                </c:pt>
                <c:pt idx="122">
                  <c:v>9.3115534067876149E-4</c:v>
                </c:pt>
                <c:pt idx="123">
                  <c:v>9.3945958944480126E-4</c:v>
                </c:pt>
                <c:pt idx="124">
                  <c:v>9.4774875113752641E-4</c:v>
                </c:pt>
                <c:pt idx="125">
                  <c:v>9.5611259983727735E-4</c:v>
                </c:pt>
                <c:pt idx="126">
                  <c:v>9.6483251122598699E-4</c:v>
                </c:pt>
                <c:pt idx="127">
                  <c:v>9.7402691151025152E-4</c:v>
                </c:pt>
                <c:pt idx="128">
                  <c:v>9.4838106887636271E-4</c:v>
                </c:pt>
                <c:pt idx="129">
                  <c:v>9.5823594018060697E-4</c:v>
                </c:pt>
                <c:pt idx="130">
                  <c:v>9.6833424635668023E-4</c:v>
                </c:pt>
                <c:pt idx="131">
                  <c:v>9.7869489987987483E-4</c:v>
                </c:pt>
                <c:pt idx="132">
                  <c:v>9.8879501589565263E-4</c:v>
                </c:pt>
                <c:pt idx="133">
                  <c:v>9.9927240178820822E-4</c:v>
                </c:pt>
                <c:pt idx="134">
                  <c:v>1.0098903001129643E-3</c:v>
                </c:pt>
                <c:pt idx="135">
                  <c:v>1.0200488448888748E-3</c:v>
                </c:pt>
                <c:pt idx="136">
                  <c:v>1.0301279539554899E-3</c:v>
                </c:pt>
                <c:pt idx="137">
                  <c:v>1.0403725779712064E-3</c:v>
                </c:pt>
                <c:pt idx="138">
                  <c:v>1.0153459400758168E-3</c:v>
                </c:pt>
                <c:pt idx="139">
                  <c:v>1.024772844939935E-3</c:v>
                </c:pt>
                <c:pt idx="140">
                  <c:v>1.0333665705233675E-3</c:v>
                </c:pt>
                <c:pt idx="141">
                  <c:v>1.0418362291101655E-3</c:v>
                </c:pt>
                <c:pt idx="142">
                  <c:v>1.049060785650188E-3</c:v>
                </c:pt>
                <c:pt idx="143">
                  <c:v>1.0582013419605351E-3</c:v>
                </c:pt>
                <c:pt idx="144">
                  <c:v>1.0668918358692971E-3</c:v>
                </c:pt>
                <c:pt idx="145">
                  <c:v>1.0752215103542726E-3</c:v>
                </c:pt>
                <c:pt idx="146">
                  <c:v>1.0831750414527768E-3</c:v>
                </c:pt>
                <c:pt idx="147">
                  <c:v>1.0921594915370163E-3</c:v>
                </c:pt>
                <c:pt idx="148">
                  <c:v>1.0670072268430914E-3</c:v>
                </c:pt>
                <c:pt idx="149">
                  <c:v>1.0757709638037941E-3</c:v>
                </c:pt>
                <c:pt idx="150">
                  <c:v>1.0844923719789455E-3</c:v>
                </c:pt>
                <c:pt idx="151">
                  <c:v>1.0949048096899631E-3</c:v>
                </c:pt>
                <c:pt idx="152">
                  <c:v>1.1044587820702252E-3</c:v>
                </c:pt>
                <c:pt idx="153">
                  <c:v>1.1149808460618829E-3</c:v>
                </c:pt>
                <c:pt idx="154">
                  <c:v>1.1256031314711128E-3</c:v>
                </c:pt>
                <c:pt idx="155">
                  <c:v>1.1357441130172838E-3</c:v>
                </c:pt>
                <c:pt idx="156">
                  <c:v>1.1458493986074472E-3</c:v>
                </c:pt>
                <c:pt idx="157">
                  <c:v>1.1559899152193257E-3</c:v>
                </c:pt>
                <c:pt idx="158">
                  <c:v>1.1310850762688781E-3</c:v>
                </c:pt>
                <c:pt idx="159">
                  <c:v>1.1398484349715531E-3</c:v>
                </c:pt>
                <c:pt idx="160">
                  <c:v>1.1490227113273119E-3</c:v>
                </c:pt>
                <c:pt idx="161">
                  <c:v>1.1564840698282551E-3</c:v>
                </c:pt>
                <c:pt idx="162">
                  <c:v>1.1646608187256707E-3</c:v>
                </c:pt>
                <c:pt idx="163">
                  <c:v>1.1729178405212154E-3</c:v>
                </c:pt>
                <c:pt idx="164">
                  <c:v>1.1809923781500363E-3</c:v>
                </c:pt>
                <c:pt idx="165">
                  <c:v>1.1900248932730615E-3</c:v>
                </c:pt>
                <c:pt idx="166">
                  <c:v>1.1984633431272942E-3</c:v>
                </c:pt>
                <c:pt idx="167">
                  <c:v>1.2068284295806955E-3</c:v>
                </c:pt>
                <c:pt idx="168">
                  <c:v>1.1820409407111358E-3</c:v>
                </c:pt>
                <c:pt idx="169">
                  <c:v>1.1904276184608251E-3</c:v>
                </c:pt>
                <c:pt idx="170">
                  <c:v>1.198892814400403E-3</c:v>
                </c:pt>
                <c:pt idx="171">
                  <c:v>1.2073000202570666E-3</c:v>
                </c:pt>
                <c:pt idx="172">
                  <c:v>1.2163113741943171E-3</c:v>
                </c:pt>
                <c:pt idx="173">
                  <c:v>1.2258376748471684E-3</c:v>
                </c:pt>
                <c:pt idx="174">
                  <c:v>1.2349437716402804E-3</c:v>
                </c:pt>
                <c:pt idx="175">
                  <c:v>1.2458018722609477E-3</c:v>
                </c:pt>
                <c:pt idx="176">
                  <c:v>1.2579565060437295E-3</c:v>
                </c:pt>
                <c:pt idx="177">
                  <c:v>1.2685706076564804E-3</c:v>
                </c:pt>
                <c:pt idx="178">
                  <c:v>1.2439752976641579E-3</c:v>
                </c:pt>
                <c:pt idx="179">
                  <c:v>1.2546095730253139E-3</c:v>
                </c:pt>
                <c:pt idx="180">
                  <c:v>1.2648334004237763E-3</c:v>
                </c:pt>
                <c:pt idx="181">
                  <c:v>1.2766725450371406E-3</c:v>
                </c:pt>
                <c:pt idx="182">
                  <c:v>1.2864483642509934E-3</c:v>
                </c:pt>
                <c:pt idx="183">
                  <c:v>1.2980398155072782E-3</c:v>
                </c:pt>
                <c:pt idx="184">
                  <c:v>1.3079838632360234E-3</c:v>
                </c:pt>
                <c:pt idx="185">
                  <c:v>1.3191107229063837E-3</c:v>
                </c:pt>
                <c:pt idx="186">
                  <c:v>1.3297342996491171E-3</c:v>
                </c:pt>
                <c:pt idx="187">
                  <c:v>1.3397266156760209E-3</c:v>
                </c:pt>
                <c:pt idx="188">
                  <c:v>1.3167830376156313E-3</c:v>
                </c:pt>
                <c:pt idx="189">
                  <c:v>1.3271675018815235E-3</c:v>
                </c:pt>
                <c:pt idx="190">
                  <c:v>1.3362323388537004E-3</c:v>
                </c:pt>
                <c:pt idx="191">
                  <c:v>1.3462254607602489E-3</c:v>
                </c:pt>
                <c:pt idx="192">
                  <c:v>1.3569660418697451E-3</c:v>
                </c:pt>
                <c:pt idx="193">
                  <c:v>1.3676859182803224E-3</c:v>
                </c:pt>
                <c:pt idx="194">
                  <c:v>1.3773701278396654E-3</c:v>
                </c:pt>
                <c:pt idx="195">
                  <c:v>1.3884648365815855E-3</c:v>
                </c:pt>
                <c:pt idx="196">
                  <c:v>1.3992610633271842E-3</c:v>
                </c:pt>
                <c:pt idx="197">
                  <c:v>1.4125034996077398E-3</c:v>
                </c:pt>
                <c:pt idx="198">
                  <c:v>1.390906371353181E-3</c:v>
                </c:pt>
                <c:pt idx="199">
                  <c:v>1.4030345387665497E-3</c:v>
                </c:pt>
                <c:pt idx="200">
                  <c:v>1.4170376455655371E-3</c:v>
                </c:pt>
                <c:pt idx="201">
                  <c:v>1.4318677973010631E-3</c:v>
                </c:pt>
                <c:pt idx="202">
                  <c:v>1.4451466182098297E-3</c:v>
                </c:pt>
                <c:pt idx="203">
                  <c:v>1.4592547290100824E-3</c:v>
                </c:pt>
                <c:pt idx="204">
                  <c:v>1.4743314565983337E-3</c:v>
                </c:pt>
                <c:pt idx="205">
                  <c:v>1.4879830449733809E-3</c:v>
                </c:pt>
                <c:pt idx="206">
                  <c:v>1.5023341063861383E-3</c:v>
                </c:pt>
                <c:pt idx="207">
                  <c:v>1.5156213255703944E-3</c:v>
                </c:pt>
                <c:pt idx="208">
                  <c:v>1.4928872024795252E-3</c:v>
                </c:pt>
                <c:pt idx="209">
                  <c:v>1.5053724720447085E-3</c:v>
                </c:pt>
                <c:pt idx="210">
                  <c:v>1.5180600340886394E-3</c:v>
                </c:pt>
                <c:pt idx="211">
                  <c:v>1.5297286698624059E-3</c:v>
                </c:pt>
                <c:pt idx="212">
                  <c:v>1.5424775035889585E-3</c:v>
                </c:pt>
                <c:pt idx="213">
                  <c:v>1.5533412468522704E-3</c:v>
                </c:pt>
                <c:pt idx="214">
                  <c:v>1.5636468415521387E-3</c:v>
                </c:pt>
                <c:pt idx="215">
                  <c:v>1.5770230219471883E-3</c:v>
                </c:pt>
                <c:pt idx="216">
                  <c:v>1.5892257726824383E-3</c:v>
                </c:pt>
                <c:pt idx="217">
                  <c:v>1.6016991563269274E-3</c:v>
                </c:pt>
                <c:pt idx="218">
                  <c:v>1.577122575084049E-3</c:v>
                </c:pt>
                <c:pt idx="219">
                  <c:v>1.5901457530435607E-3</c:v>
                </c:pt>
                <c:pt idx="220">
                  <c:v>1.6064052045083733E-3</c:v>
                </c:pt>
                <c:pt idx="221">
                  <c:v>1.6196082174610971E-3</c:v>
                </c:pt>
                <c:pt idx="222">
                  <c:v>1.6330078697696282E-3</c:v>
                </c:pt>
                <c:pt idx="223">
                  <c:v>1.6472805463402496E-3</c:v>
                </c:pt>
                <c:pt idx="224">
                  <c:v>1.6614433735474517E-3</c:v>
                </c:pt>
                <c:pt idx="225">
                  <c:v>1.6785071944529595E-3</c:v>
                </c:pt>
                <c:pt idx="226">
                  <c:v>1.6921226155075194E-3</c:v>
                </c:pt>
                <c:pt idx="227">
                  <c:v>1.7048241239019241E-3</c:v>
                </c:pt>
                <c:pt idx="228">
                  <c:v>1.6832837423557108E-3</c:v>
                </c:pt>
                <c:pt idx="229">
                  <c:v>1.6977606034689675E-3</c:v>
                </c:pt>
                <c:pt idx="230">
                  <c:v>1.7118545666899075E-3</c:v>
                </c:pt>
                <c:pt idx="231">
                  <c:v>1.7255877191576655E-3</c:v>
                </c:pt>
                <c:pt idx="232">
                  <c:v>1.7383082723451415E-3</c:v>
                </c:pt>
                <c:pt idx="233">
                  <c:v>1.7515344182992268E-3</c:v>
                </c:pt>
                <c:pt idx="234">
                  <c:v>1.764720801294341E-3</c:v>
                </c:pt>
                <c:pt idx="235">
                  <c:v>1.7801219147871234E-3</c:v>
                </c:pt>
                <c:pt idx="236">
                  <c:v>1.7925420236315423E-3</c:v>
                </c:pt>
                <c:pt idx="237">
                  <c:v>1.8064511888193826E-3</c:v>
                </c:pt>
                <c:pt idx="238">
                  <c:v>1.783859274258682E-3</c:v>
                </c:pt>
                <c:pt idx="239">
                  <c:v>1.7997753677553025E-3</c:v>
                </c:pt>
                <c:pt idx="240">
                  <c:v>1.8176380344918695E-3</c:v>
                </c:pt>
                <c:pt idx="241">
                  <c:v>1.8311354750926796E-3</c:v>
                </c:pt>
                <c:pt idx="242">
                  <c:v>1.8496580833358249E-3</c:v>
                </c:pt>
                <c:pt idx="243">
                  <c:v>1.8649543545978936E-3</c:v>
                </c:pt>
                <c:pt idx="244">
                  <c:v>1.8806156564700645E-3</c:v>
                </c:pt>
                <c:pt idx="245">
                  <c:v>1.8964884969848049E-3</c:v>
                </c:pt>
                <c:pt idx="246">
                  <c:v>1.9087546295682566E-3</c:v>
                </c:pt>
                <c:pt idx="247">
                  <c:v>1.9227840209723977E-3</c:v>
                </c:pt>
                <c:pt idx="248">
                  <c:v>1.89631658893928E-3</c:v>
                </c:pt>
                <c:pt idx="249">
                  <c:v>1.9079444467653161E-3</c:v>
                </c:pt>
                <c:pt idx="250">
                  <c:v>1.9206659510116483E-3</c:v>
                </c:pt>
                <c:pt idx="251">
                  <c:v>1.9307830409737577E-3</c:v>
                </c:pt>
                <c:pt idx="252">
                  <c:v>1.9436188492054497E-3</c:v>
                </c:pt>
                <c:pt idx="253">
                  <c:v>1.9559801855503541E-3</c:v>
                </c:pt>
                <c:pt idx="254">
                  <c:v>1.9683495442595319E-3</c:v>
                </c:pt>
                <c:pt idx="255">
                  <c:v>1.9817680152355009E-3</c:v>
                </c:pt>
                <c:pt idx="256">
                  <c:v>1.9973650715329524E-3</c:v>
                </c:pt>
                <c:pt idx="257">
                  <c:v>2.0152737821889631E-3</c:v>
                </c:pt>
                <c:pt idx="258">
                  <c:v>1.9938723729387687E-3</c:v>
                </c:pt>
                <c:pt idx="259">
                  <c:v>2.0112736605483513E-3</c:v>
                </c:pt>
                <c:pt idx="260">
                  <c:v>2.0302077715602614E-3</c:v>
                </c:pt>
                <c:pt idx="261">
                  <c:v>2.0496151700815759E-3</c:v>
                </c:pt>
                <c:pt idx="262">
                  <c:v>2.0702576784303039E-3</c:v>
                </c:pt>
                <c:pt idx="263">
                  <c:v>2.0902766817944311E-3</c:v>
                </c:pt>
                <c:pt idx="264">
                  <c:v>2.1092295654168047E-3</c:v>
                </c:pt>
                <c:pt idx="265">
                  <c:v>2.1282902684085828E-3</c:v>
                </c:pt>
                <c:pt idx="266">
                  <c:v>2.1476968335552393E-3</c:v>
                </c:pt>
                <c:pt idx="267">
                  <c:v>2.1671762438654858E-3</c:v>
                </c:pt>
                <c:pt idx="268">
                  <c:v>2.1470174824782346E-3</c:v>
                </c:pt>
                <c:pt idx="269">
                  <c:v>2.1675049607443138E-3</c:v>
                </c:pt>
                <c:pt idx="270">
                  <c:v>2.1901107626393079E-3</c:v>
                </c:pt>
                <c:pt idx="271">
                  <c:v>2.211773703306134E-3</c:v>
                </c:pt>
                <c:pt idx="272">
                  <c:v>2.2327179205935844E-3</c:v>
                </c:pt>
                <c:pt idx="273">
                  <c:v>2.2554973339947849E-3</c:v>
                </c:pt>
                <c:pt idx="274">
                  <c:v>2.2765896716694795E-3</c:v>
                </c:pt>
                <c:pt idx="275">
                  <c:v>2.2982779547402726E-3</c:v>
                </c:pt>
                <c:pt idx="276">
                  <c:v>2.3172036935550054E-3</c:v>
                </c:pt>
                <c:pt idx="277">
                  <c:v>2.3322700421703211E-3</c:v>
                </c:pt>
                <c:pt idx="278">
                  <c:v>2.3074823583934521E-3</c:v>
                </c:pt>
                <c:pt idx="279">
                  <c:v>2.3253943451783813E-3</c:v>
                </c:pt>
                <c:pt idx="280">
                  <c:v>2.343386726949647E-3</c:v>
                </c:pt>
                <c:pt idx="281">
                  <c:v>2.3592969688482172E-3</c:v>
                </c:pt>
                <c:pt idx="282">
                  <c:v>2.3737917508534815E-3</c:v>
                </c:pt>
                <c:pt idx="283">
                  <c:v>2.3911004221761124E-3</c:v>
                </c:pt>
                <c:pt idx="284">
                  <c:v>2.4099986286981452E-3</c:v>
                </c:pt>
                <c:pt idx="285">
                  <c:v>2.428018949008898E-3</c:v>
                </c:pt>
                <c:pt idx="286">
                  <c:v>2.4480240662804343E-3</c:v>
                </c:pt>
                <c:pt idx="287">
                  <c:v>2.46712102858512E-3</c:v>
                </c:pt>
                <c:pt idx="288">
                  <c:v>2.4470053353518235E-3</c:v>
                </c:pt>
                <c:pt idx="289">
                  <c:v>2.4687934325122703E-3</c:v>
                </c:pt>
                <c:pt idx="290">
                  <c:v>2.4917654835647828E-3</c:v>
                </c:pt>
                <c:pt idx="291">
                  <c:v>2.5116018084584738E-3</c:v>
                </c:pt>
                <c:pt idx="292">
                  <c:v>2.5338604096499691E-3</c:v>
                </c:pt>
                <c:pt idx="293">
                  <c:v>2.5596772536302299E-3</c:v>
                </c:pt>
                <c:pt idx="294">
                  <c:v>2.5793483540590607E-3</c:v>
                </c:pt>
                <c:pt idx="295">
                  <c:v>2.6043519301074034E-3</c:v>
                </c:pt>
                <c:pt idx="296">
                  <c:v>2.6238217409776435E-3</c:v>
                </c:pt>
                <c:pt idx="297">
                  <c:v>2.6465207263113798E-3</c:v>
                </c:pt>
                <c:pt idx="298">
                  <c:v>2.6244035748145596E-3</c:v>
                </c:pt>
                <c:pt idx="299">
                  <c:v>2.6428989784864467E-3</c:v>
                </c:pt>
                <c:pt idx="300">
                  <c:v>2.6665100180307739E-3</c:v>
                </c:pt>
                <c:pt idx="301">
                  <c:v>2.684303778731426E-3</c:v>
                </c:pt>
                <c:pt idx="302">
                  <c:v>2.7079223652581672E-3</c:v>
                </c:pt>
                <c:pt idx="303">
                  <c:v>2.7315762989288212E-3</c:v>
                </c:pt>
                <c:pt idx="304">
                  <c:v>2.7555686028576231E-3</c:v>
                </c:pt>
                <c:pt idx="305">
                  <c:v>2.7846927651735136E-3</c:v>
                </c:pt>
                <c:pt idx="306">
                  <c:v>2.809777174456816E-3</c:v>
                </c:pt>
                <c:pt idx="307">
                  <c:v>2.8388580507356658E-3</c:v>
                </c:pt>
                <c:pt idx="308">
                  <c:v>2.8214881768930163E-3</c:v>
                </c:pt>
                <c:pt idx="309">
                  <c:v>2.8504909601422129E-3</c:v>
                </c:pt>
                <c:pt idx="310">
                  <c:v>2.8832833515399013E-3</c:v>
                </c:pt>
                <c:pt idx="311">
                  <c:v>2.9060941024770877E-3</c:v>
                </c:pt>
                <c:pt idx="312">
                  <c:v>2.9356096581614494E-3</c:v>
                </c:pt>
                <c:pt idx="313">
                  <c:v>2.9649211872242185E-3</c:v>
                </c:pt>
                <c:pt idx="314">
                  <c:v>2.9919232271161688E-3</c:v>
                </c:pt>
                <c:pt idx="315">
                  <c:v>3.016427484412837E-3</c:v>
                </c:pt>
                <c:pt idx="316">
                  <c:v>3.0389394758579612E-3</c:v>
                </c:pt>
                <c:pt idx="317">
                  <c:v>3.0675274338326686E-3</c:v>
                </c:pt>
                <c:pt idx="318">
                  <c:v>3.0416860395705955E-3</c:v>
                </c:pt>
                <c:pt idx="319">
                  <c:v>3.0634158697807152E-3</c:v>
                </c:pt>
                <c:pt idx="320">
                  <c:v>3.0868443354796272E-3</c:v>
                </c:pt>
                <c:pt idx="321">
                  <c:v>3.1107787847986144E-3</c:v>
                </c:pt>
                <c:pt idx="322">
                  <c:v>3.1380363317345113E-3</c:v>
                </c:pt>
                <c:pt idx="323">
                  <c:v>3.1592838901976349E-3</c:v>
                </c:pt>
                <c:pt idx="324">
                  <c:v>3.1799109053148962E-3</c:v>
                </c:pt>
                <c:pt idx="325">
                  <c:v>3.2076757149666268E-3</c:v>
                </c:pt>
                <c:pt idx="326">
                  <c:v>3.2342807498612022E-3</c:v>
                </c:pt>
                <c:pt idx="327">
                  <c:v>3.2620062631529387E-3</c:v>
                </c:pt>
                <c:pt idx="328">
                  <c:v>3.2293719695844362E-3</c:v>
                </c:pt>
                <c:pt idx="329">
                  <c:v>3.2560656158269084E-3</c:v>
                </c:pt>
                <c:pt idx="330">
                  <c:v>3.2812717663148424E-3</c:v>
                </c:pt>
                <c:pt idx="331">
                  <c:v>3.303859394464682E-3</c:v>
                </c:pt>
                <c:pt idx="332">
                  <c:v>3.3254409871477605E-3</c:v>
                </c:pt>
                <c:pt idx="333">
                  <c:v>3.3393676245563166E-3</c:v>
                </c:pt>
                <c:pt idx="334">
                  <c:v>3.353416520665582E-3</c:v>
                </c:pt>
                <c:pt idx="335">
                  <c:v>3.3689321920116239E-3</c:v>
                </c:pt>
                <c:pt idx="336">
                  <c:v>3.3842470212987015E-3</c:v>
                </c:pt>
                <c:pt idx="337">
                  <c:v>3.3985666871306549E-3</c:v>
                </c:pt>
                <c:pt idx="338">
                  <c:v>3.3640838095824054E-3</c:v>
                </c:pt>
                <c:pt idx="339">
                  <c:v>3.3768133068145813E-3</c:v>
                </c:pt>
                <c:pt idx="340">
                  <c:v>3.4000417939854138E-3</c:v>
                </c:pt>
                <c:pt idx="341">
                  <c:v>3.4278134857763341E-3</c:v>
                </c:pt>
                <c:pt idx="342">
                  <c:v>3.4529386050449512E-3</c:v>
                </c:pt>
                <c:pt idx="343">
                  <c:v>3.4828238060836607E-3</c:v>
                </c:pt>
                <c:pt idx="344">
                  <c:v>3.5086400657947849E-3</c:v>
                </c:pt>
                <c:pt idx="345">
                  <c:v>3.5417388894659015E-3</c:v>
                </c:pt>
                <c:pt idx="346">
                  <c:v>3.5678379348708638E-3</c:v>
                </c:pt>
                <c:pt idx="347">
                  <c:v>3.5967498063319767E-3</c:v>
                </c:pt>
                <c:pt idx="348">
                  <c:v>3.5739902806190679E-3</c:v>
                </c:pt>
                <c:pt idx="349">
                  <c:v>3.5979232600547055E-3</c:v>
                </c:pt>
                <c:pt idx="350">
                  <c:v>3.6239299872571798E-3</c:v>
                </c:pt>
                <c:pt idx="351">
                  <c:v>3.6426198680237715E-3</c:v>
                </c:pt>
                <c:pt idx="352">
                  <c:v>3.657284496737182E-3</c:v>
                </c:pt>
                <c:pt idx="353">
                  <c:v>3.682929720559698E-3</c:v>
                </c:pt>
                <c:pt idx="354">
                  <c:v>3.6980392808317782E-3</c:v>
                </c:pt>
                <c:pt idx="355">
                  <c:v>3.7233128681689602E-3</c:v>
                </c:pt>
                <c:pt idx="356">
                  <c:v>3.7444399558603969E-3</c:v>
                </c:pt>
                <c:pt idx="357">
                  <c:v>3.7724116763943809E-3</c:v>
                </c:pt>
                <c:pt idx="358">
                  <c:v>3.7516218840924812E-3</c:v>
                </c:pt>
                <c:pt idx="359">
                  <c:v>3.777274334571546E-3</c:v>
                </c:pt>
                <c:pt idx="360">
                  <c:v>3.8153974187429408E-3</c:v>
                </c:pt>
                <c:pt idx="361">
                  <c:v>3.8520359743685379E-3</c:v>
                </c:pt>
                <c:pt idx="362">
                  <c:v>3.8945301607801195E-3</c:v>
                </c:pt>
                <c:pt idx="363">
                  <c:v>3.9336878689391827E-3</c:v>
                </c:pt>
                <c:pt idx="364">
                  <c:v>3.968020583959047E-3</c:v>
                </c:pt>
                <c:pt idx="365">
                  <c:v>4.0076507364245669E-3</c:v>
                </c:pt>
                <c:pt idx="366">
                  <c:v>4.0455323963163141E-3</c:v>
                </c:pt>
                <c:pt idx="367">
                  <c:v>4.0677809480590878E-3</c:v>
                </c:pt>
                <c:pt idx="368">
                  <c:v>4.0363234288512632E-3</c:v>
                </c:pt>
                <c:pt idx="369">
                  <c:v>4.0593069651165044E-3</c:v>
                </c:pt>
                <c:pt idx="370">
                  <c:v>4.0846400018950723E-3</c:v>
                </c:pt>
                <c:pt idx="371">
                  <c:v>4.1066883048351916E-3</c:v>
                </c:pt>
                <c:pt idx="372">
                  <c:v>4.1195922697422754E-3</c:v>
                </c:pt>
                <c:pt idx="373">
                  <c:v>4.1447759595158668E-3</c:v>
                </c:pt>
                <c:pt idx="374">
                  <c:v>4.163510945261165E-3</c:v>
                </c:pt>
                <c:pt idx="375">
                  <c:v>4.1875356081314645E-3</c:v>
                </c:pt>
                <c:pt idx="376">
                  <c:v>4.2090573806204687E-3</c:v>
                </c:pt>
                <c:pt idx="377">
                  <c:v>4.2305872270230315E-3</c:v>
                </c:pt>
                <c:pt idx="378">
                  <c:v>4.2060173297210814E-3</c:v>
                </c:pt>
                <c:pt idx="379">
                  <c:v>4.2415691398762926E-3</c:v>
                </c:pt>
                <c:pt idx="380">
                  <c:v>4.2709022910970467E-3</c:v>
                </c:pt>
                <c:pt idx="381">
                  <c:v>4.2965966932876345E-3</c:v>
                </c:pt>
                <c:pt idx="382">
                  <c:v>4.329514356885833E-3</c:v>
                </c:pt>
                <c:pt idx="383">
                  <c:v>4.374808902976637E-3</c:v>
                </c:pt>
                <c:pt idx="384">
                  <c:v>4.4165910617924619E-3</c:v>
                </c:pt>
                <c:pt idx="385">
                  <c:v>4.4433740821411523E-3</c:v>
                </c:pt>
                <c:pt idx="386">
                  <c:v>4.4737416147101611E-3</c:v>
                </c:pt>
                <c:pt idx="387">
                  <c:v>4.5160136543390796E-3</c:v>
                </c:pt>
                <c:pt idx="388">
                  <c:v>4.4933475482560863E-3</c:v>
                </c:pt>
                <c:pt idx="389">
                  <c:v>4.5236734694950502E-3</c:v>
                </c:pt>
                <c:pt idx="390">
                  <c:v>4.5531695023184691E-3</c:v>
                </c:pt>
                <c:pt idx="391">
                  <c:v>4.5868234755864013E-3</c:v>
                </c:pt>
                <c:pt idx="392">
                  <c:v>4.628053550545067E-3</c:v>
                </c:pt>
                <c:pt idx="393">
                  <c:v>4.660514136470441E-3</c:v>
                </c:pt>
                <c:pt idx="394">
                  <c:v>4.699086161004941E-3</c:v>
                </c:pt>
                <c:pt idx="395">
                  <c:v>4.7432618822041868E-3</c:v>
                </c:pt>
                <c:pt idx="396">
                  <c:v>4.7870041648141971E-3</c:v>
                </c:pt>
                <c:pt idx="397">
                  <c:v>4.8347035196102056E-3</c:v>
                </c:pt>
                <c:pt idx="398">
                  <c:v>4.821980038285727E-3</c:v>
                </c:pt>
                <c:pt idx="399">
                  <c:v>4.8802885005637389E-3</c:v>
                </c:pt>
                <c:pt idx="400">
                  <c:v>4.9387402859269259E-3</c:v>
                </c:pt>
                <c:pt idx="401">
                  <c:v>4.9940871723511016E-3</c:v>
                </c:pt>
                <c:pt idx="402">
                  <c:v>5.0476953675395887E-3</c:v>
                </c:pt>
                <c:pt idx="403">
                  <c:v>5.0998739309937816E-3</c:v>
                </c:pt>
                <c:pt idx="404">
                  <c:v>5.1579734922007799E-3</c:v>
                </c:pt>
                <c:pt idx="405">
                  <c:v>5.1985339952904091E-3</c:v>
                </c:pt>
                <c:pt idx="406">
                  <c:v>5.243330711283075E-3</c:v>
                </c:pt>
                <c:pt idx="407">
                  <c:v>5.2804088581117356E-3</c:v>
                </c:pt>
                <c:pt idx="408">
                  <c:v>5.2543847077240321E-3</c:v>
                </c:pt>
                <c:pt idx="409">
                  <c:v>5.2931758746005645E-3</c:v>
                </c:pt>
                <c:pt idx="410">
                  <c:v>5.3263785243927511E-3</c:v>
                </c:pt>
                <c:pt idx="411">
                  <c:v>5.3757552094180682E-3</c:v>
                </c:pt>
                <c:pt idx="412">
                  <c:v>5.427810495595313E-3</c:v>
                </c:pt>
                <c:pt idx="413">
                  <c:v>5.4971184793825333E-3</c:v>
                </c:pt>
                <c:pt idx="414">
                  <c:v>5.5793802369898888E-3</c:v>
                </c:pt>
                <c:pt idx="415">
                  <c:v>5.6528919483217512E-3</c:v>
                </c:pt>
                <c:pt idx="416">
                  <c:v>5.726066434816891E-3</c:v>
                </c:pt>
                <c:pt idx="417">
                  <c:v>5.8061463971799043E-3</c:v>
                </c:pt>
                <c:pt idx="418">
                  <c:v>5.8126109767086221E-3</c:v>
                </c:pt>
                <c:pt idx="419">
                  <c:v>5.8776406704095455E-3</c:v>
                </c:pt>
                <c:pt idx="420">
                  <c:v>5.9361045890893201E-3</c:v>
                </c:pt>
                <c:pt idx="421">
                  <c:v>5.9982650694068388E-3</c:v>
                </c:pt>
                <c:pt idx="422">
                  <c:v>6.0737034205541321E-3</c:v>
                </c:pt>
                <c:pt idx="423">
                  <c:v>6.1350874609510933E-3</c:v>
                </c:pt>
                <c:pt idx="424">
                  <c:v>6.1899518729310711E-3</c:v>
                </c:pt>
                <c:pt idx="425">
                  <c:v>6.2695012514662847E-3</c:v>
                </c:pt>
                <c:pt idx="426">
                  <c:v>6.36290519802497E-3</c:v>
                </c:pt>
                <c:pt idx="427">
                  <c:v>6.4727105351599645E-3</c:v>
                </c:pt>
                <c:pt idx="428">
                  <c:v>6.5211429909699213E-3</c:v>
                </c:pt>
                <c:pt idx="429">
                  <c:v>6.6349869972756343E-3</c:v>
                </c:pt>
                <c:pt idx="430">
                  <c:v>6.7961417101165458E-3</c:v>
                </c:pt>
                <c:pt idx="431">
                  <c:v>6.9284092533734749E-3</c:v>
                </c:pt>
                <c:pt idx="432">
                  <c:v>7.0667028773080598E-3</c:v>
                </c:pt>
                <c:pt idx="433">
                  <c:v>7.2144530404200397E-3</c:v>
                </c:pt>
                <c:pt idx="434">
                  <c:v>7.3314767930698589E-3</c:v>
                </c:pt>
                <c:pt idx="435">
                  <c:v>7.4666518160980758E-3</c:v>
                </c:pt>
                <c:pt idx="436">
                  <c:v>7.5522223449680532E-3</c:v>
                </c:pt>
                <c:pt idx="437">
                  <c:v>7.6416526884364212E-3</c:v>
                </c:pt>
                <c:pt idx="438">
                  <c:v>7.6150609693153102E-3</c:v>
                </c:pt>
                <c:pt idx="439">
                  <c:v>7.6455427011752264E-3</c:v>
                </c:pt>
                <c:pt idx="440">
                  <c:v>7.6946705538916789E-3</c:v>
                </c:pt>
                <c:pt idx="441">
                  <c:v>7.7519065499240015E-3</c:v>
                </c:pt>
                <c:pt idx="442">
                  <c:v>7.8665724285426099E-3</c:v>
                </c:pt>
                <c:pt idx="443">
                  <c:v>7.9327283274810267E-3</c:v>
                </c:pt>
                <c:pt idx="444">
                  <c:v>8.0012640076930815E-3</c:v>
                </c:pt>
                <c:pt idx="445">
                  <c:v>8.0535027522770312E-3</c:v>
                </c:pt>
                <c:pt idx="446">
                  <c:v>8.1342356672133194E-3</c:v>
                </c:pt>
                <c:pt idx="447">
                  <c:v>8.2360978084882342E-3</c:v>
                </c:pt>
                <c:pt idx="448">
                  <c:v>8.2133076045757293E-3</c:v>
                </c:pt>
                <c:pt idx="449">
                  <c:v>8.3044049106566816E-3</c:v>
                </c:pt>
                <c:pt idx="450">
                  <c:v>8.3871051950557898E-3</c:v>
                </c:pt>
                <c:pt idx="451">
                  <c:v>8.4947940203920352E-3</c:v>
                </c:pt>
                <c:pt idx="452">
                  <c:v>8.601743477444657E-3</c:v>
                </c:pt>
                <c:pt idx="453">
                  <c:v>8.6692281000076091E-3</c:v>
                </c:pt>
                <c:pt idx="454">
                  <c:v>8.7709774285026909E-3</c:v>
                </c:pt>
                <c:pt idx="455">
                  <c:v>8.8743001599200962E-3</c:v>
                </c:pt>
                <c:pt idx="456">
                  <c:v>9.0372785427187512E-3</c:v>
                </c:pt>
                <c:pt idx="457">
                  <c:v>9.2297529795579876E-3</c:v>
                </c:pt>
                <c:pt idx="458">
                  <c:v>9.2899926341708759E-3</c:v>
                </c:pt>
                <c:pt idx="459">
                  <c:v>9.4627443197382363E-3</c:v>
                </c:pt>
                <c:pt idx="460">
                  <c:v>9.615214635575655E-3</c:v>
                </c:pt>
                <c:pt idx="461">
                  <c:v>9.8240139808257743E-3</c:v>
                </c:pt>
                <c:pt idx="462">
                  <c:v>9.9774710022282574E-3</c:v>
                </c:pt>
                <c:pt idx="463">
                  <c:v>1.0041057653729146E-2</c:v>
                </c:pt>
                <c:pt idx="464">
                  <c:v>1.0158628117520961E-2</c:v>
                </c:pt>
                <c:pt idx="465">
                  <c:v>1.0285785542819375E-2</c:v>
                </c:pt>
                <c:pt idx="466">
                  <c:v>1.0434295586434796E-2</c:v>
                </c:pt>
                <c:pt idx="467">
                  <c:v>1.0448662045513601E-2</c:v>
                </c:pt>
                <c:pt idx="468">
                  <c:v>1.0361057124828859E-2</c:v>
                </c:pt>
                <c:pt idx="469">
                  <c:v>1.0400828499744852E-2</c:v>
                </c:pt>
                <c:pt idx="470">
                  <c:v>1.0398050008578866E-2</c:v>
                </c:pt>
                <c:pt idx="471">
                  <c:v>1.0402878779540123E-2</c:v>
                </c:pt>
                <c:pt idx="472">
                  <c:v>1.0344995563822422E-2</c:v>
                </c:pt>
                <c:pt idx="473">
                  <c:v>1.0377171819947111E-2</c:v>
                </c:pt>
                <c:pt idx="474">
                  <c:v>1.0385860954460919E-2</c:v>
                </c:pt>
                <c:pt idx="475">
                  <c:v>1.0362299027060139E-2</c:v>
                </c:pt>
                <c:pt idx="476">
                  <c:v>1.0324996706144453E-2</c:v>
                </c:pt>
                <c:pt idx="477">
                  <c:v>1.0277095558022545E-2</c:v>
                </c:pt>
                <c:pt idx="478">
                  <c:v>1.0224887558544064E-2</c:v>
                </c:pt>
                <c:pt idx="479">
                  <c:v>1.0219879792999901E-2</c:v>
                </c:pt>
                <c:pt idx="480">
                  <c:v>1.0251602845562592E-2</c:v>
                </c:pt>
                <c:pt idx="481">
                  <c:v>1.0389502573410691E-2</c:v>
                </c:pt>
                <c:pt idx="482">
                  <c:v>1.0549768474373057E-2</c:v>
                </c:pt>
                <c:pt idx="483">
                  <c:v>1.0690159486200399E-2</c:v>
                </c:pt>
                <c:pt idx="484">
                  <c:v>1.0863886112319513E-2</c:v>
                </c:pt>
                <c:pt idx="485">
                  <c:v>1.1028459667671799E-2</c:v>
                </c:pt>
                <c:pt idx="486">
                  <c:v>1.1201908984220368E-2</c:v>
                </c:pt>
                <c:pt idx="487">
                  <c:v>1.1319973228284048E-2</c:v>
                </c:pt>
                <c:pt idx="488">
                  <c:v>1.124626889680134E-2</c:v>
                </c:pt>
                <c:pt idx="489">
                  <c:v>1.1310877659476914E-2</c:v>
                </c:pt>
                <c:pt idx="490">
                  <c:v>1.1360111496362246E-2</c:v>
                </c:pt>
                <c:pt idx="491">
                  <c:v>1.1549357644353223E-2</c:v>
                </c:pt>
                <c:pt idx="492">
                  <c:v>1.1655422051267943E-2</c:v>
                </c:pt>
                <c:pt idx="493">
                  <c:v>1.1663919293594009E-2</c:v>
                </c:pt>
                <c:pt idx="494">
                  <c:v>1.1716453225219168E-2</c:v>
                </c:pt>
                <c:pt idx="495">
                  <c:v>1.1699509166618676E-2</c:v>
                </c:pt>
                <c:pt idx="496">
                  <c:v>1.1800246065012728E-2</c:v>
                </c:pt>
                <c:pt idx="497">
                  <c:v>1.1851300100000552E-2</c:v>
                </c:pt>
                <c:pt idx="498">
                  <c:v>1.183623050602863E-2</c:v>
                </c:pt>
                <c:pt idx="499">
                  <c:v>1.1995470926827007E-2</c:v>
                </c:pt>
                <c:pt idx="500">
                  <c:v>1.2136827918886808E-2</c:v>
                </c:pt>
                <c:pt idx="501">
                  <c:v>1.237932270633248E-2</c:v>
                </c:pt>
                <c:pt idx="502">
                  <c:v>1.2543958183706372E-2</c:v>
                </c:pt>
                <c:pt idx="503">
                  <c:v>1.2785690450575961E-2</c:v>
                </c:pt>
                <c:pt idx="504">
                  <c:v>1.3007367003391661E-2</c:v>
                </c:pt>
                <c:pt idx="505">
                  <c:v>1.3248332137801964E-2</c:v>
                </c:pt>
                <c:pt idx="506">
                  <c:v>1.3523442087232334E-2</c:v>
                </c:pt>
                <c:pt idx="507">
                  <c:v>1.3717034499872747E-2</c:v>
                </c:pt>
                <c:pt idx="508">
                  <c:v>1.3669317827090858E-2</c:v>
                </c:pt>
                <c:pt idx="509">
                  <c:v>1.3681127607218671E-2</c:v>
                </c:pt>
                <c:pt idx="510">
                  <c:v>1.3768142020301678E-2</c:v>
                </c:pt>
                <c:pt idx="511">
                  <c:v>1.3828402010740676E-2</c:v>
                </c:pt>
                <c:pt idx="512">
                  <c:v>1.3769478553431599E-2</c:v>
                </c:pt>
                <c:pt idx="513">
                  <c:v>1.3696496146176582E-2</c:v>
                </c:pt>
                <c:pt idx="514">
                  <c:v>1.3462392613412606E-2</c:v>
                </c:pt>
                <c:pt idx="515">
                  <c:v>1.3397546801653625E-2</c:v>
                </c:pt>
                <c:pt idx="516">
                  <c:v>1.3334087561796602E-2</c:v>
                </c:pt>
                <c:pt idx="517">
                  <c:v>1.3187856009895315E-2</c:v>
                </c:pt>
                <c:pt idx="518">
                  <c:v>1.2960156483947396E-2</c:v>
                </c:pt>
                <c:pt idx="519">
                  <c:v>1.2882764398004998E-2</c:v>
                </c:pt>
                <c:pt idx="520">
                  <c:v>1.2788075789886673E-2</c:v>
                </c:pt>
                <c:pt idx="521">
                  <c:v>1.2646322120352974E-2</c:v>
                </c:pt>
                <c:pt idx="522">
                  <c:v>1.2496309506923979E-2</c:v>
                </c:pt>
                <c:pt idx="523">
                  <c:v>1.2351740861785849E-2</c:v>
                </c:pt>
                <c:pt idx="524">
                  <c:v>1.2094086627130726E-2</c:v>
                </c:pt>
                <c:pt idx="525">
                  <c:v>1.1890251806382514E-2</c:v>
                </c:pt>
                <c:pt idx="526">
                  <c:v>1.1654239212027422E-2</c:v>
                </c:pt>
                <c:pt idx="527">
                  <c:v>1.1414943163403666E-2</c:v>
                </c:pt>
                <c:pt idx="528">
                  <c:v>1.1150324470191328E-2</c:v>
                </c:pt>
                <c:pt idx="529">
                  <c:v>1.0942431555638761E-2</c:v>
                </c:pt>
                <c:pt idx="530">
                  <c:v>1.0843634408681394E-2</c:v>
                </c:pt>
                <c:pt idx="531">
                  <c:v>1.0787622266408571E-2</c:v>
                </c:pt>
                <c:pt idx="532">
                  <c:v>1.0682963827889767E-2</c:v>
                </c:pt>
                <c:pt idx="533">
                  <c:v>1.0567374670855726E-2</c:v>
                </c:pt>
                <c:pt idx="534">
                  <c:v>1.0439406348605148E-2</c:v>
                </c:pt>
                <c:pt idx="535">
                  <c:v>1.040582734866379E-2</c:v>
                </c:pt>
                <c:pt idx="536">
                  <c:v>1.038777834125152E-2</c:v>
                </c:pt>
                <c:pt idx="537">
                  <c:v>1.0411520376687047E-2</c:v>
                </c:pt>
                <c:pt idx="538">
                  <c:v>1.0351231678344714E-2</c:v>
                </c:pt>
                <c:pt idx="539">
                  <c:v>1.0434162409250327E-2</c:v>
                </c:pt>
                <c:pt idx="540">
                  <c:v>1.0519877425685534E-2</c:v>
                </c:pt>
                <c:pt idx="541">
                  <c:v>1.0568602537079122E-2</c:v>
                </c:pt>
                <c:pt idx="542">
                  <c:v>1.0548804515911942E-2</c:v>
                </c:pt>
                <c:pt idx="543">
                  <c:v>1.0578108614990429E-2</c:v>
                </c:pt>
                <c:pt idx="544">
                  <c:v>1.0646994198338042E-2</c:v>
                </c:pt>
                <c:pt idx="545">
                  <c:v>1.0693809633482114E-2</c:v>
                </c:pt>
                <c:pt idx="546">
                  <c:v>1.0772879739624167E-2</c:v>
                </c:pt>
                <c:pt idx="547">
                  <c:v>1.0801589420752567E-2</c:v>
                </c:pt>
                <c:pt idx="548">
                  <c:v>1.0710190283092901E-2</c:v>
                </c:pt>
                <c:pt idx="549">
                  <c:v>1.0678721829220675E-2</c:v>
                </c:pt>
                <c:pt idx="550">
                  <c:v>1.0667998556835968E-2</c:v>
                </c:pt>
                <c:pt idx="551">
                  <c:v>1.0659874895710528E-2</c:v>
                </c:pt>
                <c:pt idx="552">
                  <c:v>1.0632660959227398E-2</c:v>
                </c:pt>
                <c:pt idx="553">
                  <c:v>1.0647206662482487E-2</c:v>
                </c:pt>
                <c:pt idx="554">
                  <c:v>1.0654558983176509E-2</c:v>
                </c:pt>
                <c:pt idx="555">
                  <c:v>1.0671131611973908E-2</c:v>
                </c:pt>
                <c:pt idx="556">
                  <c:v>1.0674080342545017E-2</c:v>
                </c:pt>
                <c:pt idx="557">
                  <c:v>1.0651727880180258E-2</c:v>
                </c:pt>
                <c:pt idx="558">
                  <c:v>1.05101064096983E-2</c:v>
                </c:pt>
                <c:pt idx="559">
                  <c:v>1.0504035421105557E-2</c:v>
                </c:pt>
                <c:pt idx="560">
                  <c:v>1.0525072994031848E-2</c:v>
                </c:pt>
                <c:pt idx="561">
                  <c:v>1.0488935217411996E-2</c:v>
                </c:pt>
                <c:pt idx="562">
                  <c:v>1.0499107554994839E-2</c:v>
                </c:pt>
                <c:pt idx="563">
                  <c:v>1.0515950719815127E-2</c:v>
                </c:pt>
                <c:pt idx="564">
                  <c:v>1.0554177055927091E-2</c:v>
                </c:pt>
                <c:pt idx="565">
                  <c:v>1.0648566521585837E-2</c:v>
                </c:pt>
                <c:pt idx="566">
                  <c:v>1.0708403222092364E-2</c:v>
                </c:pt>
                <c:pt idx="567">
                  <c:v>1.0785735058975236E-2</c:v>
                </c:pt>
                <c:pt idx="568">
                  <c:v>1.0723954467648017E-2</c:v>
                </c:pt>
                <c:pt idx="569">
                  <c:v>1.0813008868378228E-2</c:v>
                </c:pt>
                <c:pt idx="570">
                  <c:v>1.0909833839362717E-2</c:v>
                </c:pt>
                <c:pt idx="571">
                  <c:v>1.0943101840138138E-2</c:v>
                </c:pt>
                <c:pt idx="572">
                  <c:v>1.102593649890529E-2</c:v>
                </c:pt>
                <c:pt idx="573">
                  <c:v>1.1120540952520483E-2</c:v>
                </c:pt>
                <c:pt idx="574">
                  <c:v>1.1230148817642345E-2</c:v>
                </c:pt>
                <c:pt idx="575">
                  <c:v>1.1321907511011012E-2</c:v>
                </c:pt>
                <c:pt idx="576">
                  <c:v>1.1403816326683074E-2</c:v>
                </c:pt>
                <c:pt idx="577">
                  <c:v>1.1593194047941785E-2</c:v>
                </c:pt>
                <c:pt idx="578">
                  <c:v>1.1835533415109492E-2</c:v>
                </c:pt>
                <c:pt idx="579">
                  <c:v>1.2198036731588634E-2</c:v>
                </c:pt>
                <c:pt idx="580">
                  <c:v>1.2613277045504183E-2</c:v>
                </c:pt>
                <c:pt idx="581">
                  <c:v>1.3105626335188161E-2</c:v>
                </c:pt>
                <c:pt idx="582">
                  <c:v>1.3662611736997584E-2</c:v>
                </c:pt>
                <c:pt idx="583">
                  <c:v>1.4289222179426457E-2</c:v>
                </c:pt>
                <c:pt idx="584">
                  <c:v>1.4832310231075523E-2</c:v>
                </c:pt>
                <c:pt idx="585">
                  <c:v>1.5395331071647745E-2</c:v>
                </c:pt>
                <c:pt idx="586">
                  <c:v>1.5840365956393741E-2</c:v>
                </c:pt>
                <c:pt idx="587">
                  <c:v>1.630333647523154E-2</c:v>
                </c:pt>
                <c:pt idx="588">
                  <c:v>1.6538762956601474E-2</c:v>
                </c:pt>
                <c:pt idx="589">
                  <c:v>1.6770383179341486E-2</c:v>
                </c:pt>
                <c:pt idx="590">
                  <c:v>1.6978400993237941E-2</c:v>
                </c:pt>
                <c:pt idx="591">
                  <c:v>1.7090629139066178E-2</c:v>
                </c:pt>
                <c:pt idx="592">
                  <c:v>1.706361051621292E-2</c:v>
                </c:pt>
                <c:pt idx="593">
                  <c:v>1.7216164269813036E-2</c:v>
                </c:pt>
                <c:pt idx="594">
                  <c:v>1.7307916474142815E-2</c:v>
                </c:pt>
                <c:pt idx="595">
                  <c:v>1.7246226291940257E-2</c:v>
                </c:pt>
                <c:pt idx="596">
                  <c:v>1.7298039260326893E-2</c:v>
                </c:pt>
                <c:pt idx="597">
                  <c:v>1.7548876959258022E-2</c:v>
                </c:pt>
                <c:pt idx="598">
                  <c:v>1.7631678230150331E-2</c:v>
                </c:pt>
                <c:pt idx="599">
                  <c:v>1.7768085369687624E-2</c:v>
                </c:pt>
                <c:pt idx="600">
                  <c:v>1.7882384019026289E-2</c:v>
                </c:pt>
                <c:pt idx="601">
                  <c:v>1.8170911201157561E-2</c:v>
                </c:pt>
                <c:pt idx="602">
                  <c:v>1.8644505175289657E-2</c:v>
                </c:pt>
                <c:pt idx="603">
                  <c:v>1.9175480010814223E-2</c:v>
                </c:pt>
                <c:pt idx="604">
                  <c:v>1.9666306565428761E-2</c:v>
                </c:pt>
                <c:pt idx="605">
                  <c:v>2.0091718281570831E-2</c:v>
                </c:pt>
                <c:pt idx="606">
                  <c:v>2.0978505395870883E-2</c:v>
                </c:pt>
                <c:pt idx="607">
                  <c:v>2.1902589451690459E-2</c:v>
                </c:pt>
                <c:pt idx="608">
                  <c:v>2.2040185889870837E-2</c:v>
                </c:pt>
                <c:pt idx="609">
                  <c:v>2.2220112387712238E-2</c:v>
                </c:pt>
                <c:pt idx="610">
                  <c:v>2.2329560570768615E-2</c:v>
                </c:pt>
                <c:pt idx="611">
                  <c:v>2.2138796067974857E-2</c:v>
                </c:pt>
                <c:pt idx="612">
                  <c:v>2.1527242807358047E-2</c:v>
                </c:pt>
                <c:pt idx="613">
                  <c:v>2.0922556664480542E-2</c:v>
                </c:pt>
                <c:pt idx="614">
                  <c:v>2.0739325226725305E-2</c:v>
                </c:pt>
                <c:pt idx="615">
                  <c:v>2.0554346032337491E-2</c:v>
                </c:pt>
                <c:pt idx="616">
                  <c:v>2.0156554507098908E-2</c:v>
                </c:pt>
                <c:pt idx="617">
                  <c:v>1.9654287394000401E-2</c:v>
                </c:pt>
                <c:pt idx="618">
                  <c:v>1.9149202544780503E-2</c:v>
                </c:pt>
                <c:pt idx="619">
                  <c:v>1.902977680784471E-2</c:v>
                </c:pt>
                <c:pt idx="620">
                  <c:v>1.9165458068680877E-2</c:v>
                </c:pt>
                <c:pt idx="621">
                  <c:v>1.9358248007227755E-2</c:v>
                </c:pt>
                <c:pt idx="622">
                  <c:v>1.9638997343535542E-2</c:v>
                </c:pt>
                <c:pt idx="623">
                  <c:v>1.9932504435864359E-2</c:v>
                </c:pt>
                <c:pt idx="624">
                  <c:v>2.013447496619334E-2</c:v>
                </c:pt>
                <c:pt idx="625">
                  <c:v>2.0082832450186036E-2</c:v>
                </c:pt>
                <c:pt idx="626">
                  <c:v>2.0035837341394188E-2</c:v>
                </c:pt>
                <c:pt idx="627">
                  <c:v>2.0321980991729587E-2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50176"/>
        <c:axId val="92468736"/>
      </c:scatterChart>
      <c:valAx>
        <c:axId val="92450176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468736"/>
        <c:crosses val="autoZero"/>
        <c:crossBetween val="midCat"/>
        <c:majorUnit val="0.01"/>
        <c:minorUnit val="5.0000000000000001E-3"/>
      </c:valAx>
      <c:valAx>
        <c:axId val="9246873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245017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0.87749649938729135</c:v>
                </c:pt>
                <c:pt idx="1">
                  <c:v>1.4512731323434025</c:v>
                </c:pt>
                <c:pt idx="2">
                  <c:v>0.9803420571324466</c:v>
                </c:pt>
                <c:pt idx="3">
                  <c:v>2.9683304134298965</c:v>
                </c:pt>
                <c:pt idx="4">
                  <c:v>1.7699135309983092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01504"/>
        <c:axId val="99703808"/>
      </c:scatterChart>
      <c:valAx>
        <c:axId val="99701504"/>
        <c:scaling>
          <c:orientation val="minMax"/>
          <c:max val="3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703808"/>
        <c:crosses val="autoZero"/>
        <c:crossBetween val="midCat"/>
        <c:majorUnit val="1"/>
        <c:minorUnit val="0.5"/>
      </c:valAx>
      <c:valAx>
        <c:axId val="9970380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70150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61" name="TextBox 2"/>
        <xdr:cNvSpPr txBox="1">
          <a:spLocks noChangeArrowheads="1"/>
        </xdr:cNvSpPr>
      </xdr:nvSpPr>
      <xdr:spPr bwMode="auto">
        <a:xfrm>
          <a:off x="43243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62" name="Object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2" sqref="H22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2" customWidth="1"/>
    <col min="8" max="8" width="13.28515625" style="27" customWidth="1"/>
    <col min="9" max="9" width="11.7109375" style="45" customWidth="1"/>
    <col min="10" max="10" width="12.42578125" style="4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1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34"/>
      <c r="C1" s="19"/>
      <c r="D1" s="14"/>
      <c r="E1" s="27"/>
      <c r="F1" s="37"/>
      <c r="G1" s="37"/>
      <c r="I1" s="40"/>
      <c r="M1" s="35"/>
      <c r="N1" s="12"/>
    </row>
    <row r="2" spans="1:17" ht="56.25" customHeight="1" x14ac:dyDescent="0.2">
      <c r="A2" s="6" t="s">
        <v>0</v>
      </c>
      <c r="B2" s="36" t="s">
        <v>5</v>
      </c>
      <c r="C2" s="36" t="s">
        <v>5</v>
      </c>
      <c r="D2" s="36" t="s">
        <v>6</v>
      </c>
      <c r="E2" s="38"/>
      <c r="F2" s="38"/>
      <c r="G2" s="38"/>
      <c r="I2" s="4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32">
        <f t="shared" ref="E3:E66" si="0" xml:space="preserve"> (2*H$10)/(-H$7+SQRT((H$7)^2+4*H$10*(LN(D3)-H$4)))</f>
        <v>250.32229818553614</v>
      </c>
      <c r="F3" s="32">
        <f xml:space="preserve"> E3^3*(1/SQRT(C3)-1/SQRT(B3))/((2*H$10+H$7*E3)*SQRT(11*2))</f>
        <v>2.1620121634932832</v>
      </c>
      <c r="G3" s="32">
        <f xml:space="preserve"> E3^2*(1/SQRT(C3)+1/SQRT(B3))/((2*H$10+H$7*E3)*SQRT(11*2))</f>
        <v>1.7460367755800892E-2</v>
      </c>
      <c r="H3" s="28" t="s">
        <v>2</v>
      </c>
      <c r="I3" s="43">
        <v>7.4999999999999997E-2</v>
      </c>
      <c r="J3" s="4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32">
        <f t="shared" si="0"/>
        <v>252.34149432503813</v>
      </c>
      <c r="F4" s="32">
        <f t="shared" ref="F4:F10" si="1" xml:space="preserve"> E4^3*(1/SQRT(C4)-1/SQRT(B4))/((2*H$10+H$7*E4)*SQRT(11*3))</f>
        <v>1.5763240371487146</v>
      </c>
      <c r="G4" s="32">
        <f xml:space="preserve"> E4^2*(1/SQRT(C4)+1/SQRT(B4))/((2*H$10+H$7*E4)*SQRT(11*3))</f>
        <v>1.2462049434617964E-2</v>
      </c>
      <c r="H4" s="28">
        <v>-3.1653268950000002</v>
      </c>
      <c r="I4" s="43">
        <v>0.182</v>
      </c>
      <c r="J4" s="4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32">
        <f t="shared" si="0"/>
        <v>253.38065168997394</v>
      </c>
      <c r="F5" s="32">
        <f t="shared" si="1"/>
        <v>1.3271074457486431</v>
      </c>
      <c r="G5" s="32">
        <f t="shared" ref="G5:G10" si="2" xml:space="preserve"> E5^2*(1/SQRT(C5)+1/SQRT(B5))/((2*H$10+H$7*E5)*SQRT(11*3))</f>
        <v>1.0560720068074037E-2</v>
      </c>
      <c r="H5" s="29"/>
      <c r="I5" s="43">
        <v>0.19900000000000001</v>
      </c>
      <c r="J5" s="4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32">
        <f xml:space="preserve"> ABS(N5-E128)</f>
        <v>0.87749649938729135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32">
        <f t="shared" si="0"/>
        <v>254.45602160289809</v>
      </c>
      <c r="F6" s="32">
        <f t="shared" si="1"/>
        <v>1.2056586983835704</v>
      </c>
      <c r="G6" s="32">
        <f t="shared" si="2"/>
        <v>9.5890232326514419E-3</v>
      </c>
      <c r="H6" s="28" t="s">
        <v>3</v>
      </c>
      <c r="I6" s="43">
        <v>0.24</v>
      </c>
      <c r="J6" s="4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32">
        <f xml:space="preserve"> ABS(N6-E235)</f>
        <v>1.4512731323434025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32">
        <f t="shared" si="0"/>
        <v>255.18657339156741</v>
      </c>
      <c r="F7" s="32">
        <f t="shared" si="1"/>
        <v>1.1166070858061818</v>
      </c>
      <c r="G7" s="32">
        <f t="shared" si="2"/>
        <v>9.1223164063222433E-3</v>
      </c>
      <c r="H7" s="28">
        <v>2156.1114010000001</v>
      </c>
      <c r="I7" s="43">
        <v>0.64700000000000002</v>
      </c>
      <c r="J7" s="4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32">
        <f xml:space="preserve"> ABS(N7-E301)</f>
        <v>0.9803420571324466</v>
      </c>
      <c r="Q7" s="8"/>
    </row>
    <row r="8" spans="1:17" ht="15" x14ac:dyDescent="0.25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32">
        <f t="shared" si="0"/>
        <v>255.77722083036565</v>
      </c>
      <c r="F8" s="32">
        <f t="shared" si="1"/>
        <v>1.1228148086969907</v>
      </c>
      <c r="G8" s="32">
        <f t="shared" si="2"/>
        <v>9.1360803735089195E-3</v>
      </c>
      <c r="H8" s="29"/>
      <c r="I8" s="43">
        <v>0.82099999999999995</v>
      </c>
      <c r="J8" s="4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32">
        <f xml:space="preserve"> ABS(N8-E382)</f>
        <v>2.9683304134298965</v>
      </c>
      <c r="Q8" s="8"/>
    </row>
    <row r="9" spans="1:17" ht="15" x14ac:dyDescent="0.25">
      <c r="A9" s="1">
        <v>0.192</v>
      </c>
      <c r="B9" s="15">
        <v>1167.666667</v>
      </c>
      <c r="C9" s="15">
        <v>153.33333329999999</v>
      </c>
      <c r="D9" s="15">
        <v>8.1176867959999992</v>
      </c>
      <c r="E9" s="32">
        <f t="shared" si="0"/>
        <v>257.24543894794579</v>
      </c>
      <c r="F9" s="32">
        <f t="shared" si="1"/>
        <v>1.0789222896034123</v>
      </c>
      <c r="G9" s="32">
        <f t="shared" si="2"/>
        <v>8.9613683139383067E-3</v>
      </c>
      <c r="H9" s="28" t="s">
        <v>4</v>
      </c>
      <c r="I9" s="43">
        <v>1.1859999999999999</v>
      </c>
      <c r="J9" s="4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32">
        <f xml:space="preserve"> ABS(N9-E501)</f>
        <v>1.7699135309983092</v>
      </c>
      <c r="Q9" s="8"/>
    </row>
    <row r="10" spans="1:17" ht="15" x14ac:dyDescent="0.25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32">
        <f t="shared" si="0"/>
        <v>258.90133401377449</v>
      </c>
      <c r="F10" s="32">
        <f t="shared" si="1"/>
        <v>1.1229352841917331</v>
      </c>
      <c r="G10" s="32">
        <f t="shared" si="2"/>
        <v>9.1371207133065027E-3</v>
      </c>
      <c r="H10" s="28">
        <v>-206609.7377</v>
      </c>
      <c r="I10" s="43">
        <v>1.341</v>
      </c>
      <c r="J10" s="4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32">
        <f t="shared" si="0"/>
        <v>259.84996794700442</v>
      </c>
      <c r="F11" s="32">
        <f t="shared" ref="F11:F20" si="3" xml:space="preserve"> E11^3*(1/SQRT(C11)-1/SQRT(B11))/((2*H$10+H$7*E11)*SQRT(11*5))</f>
        <v>0.86847466854218536</v>
      </c>
      <c r="G11" s="32">
        <f xml:space="preserve"> E11^2*(1/SQRT(C11)+1/SQRT(B11))/((2*H$10+H$7*E11)*SQRT(11*5))</f>
        <v>7.1013330282863833E-3</v>
      </c>
      <c r="I11" s="43">
        <v>1.5</v>
      </c>
      <c r="J11" s="4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32">
        <f t="shared" si="0"/>
        <v>261.29640652110754</v>
      </c>
      <c r="F12" s="32">
        <f t="shared" si="3"/>
        <v>0.88865633838555169</v>
      </c>
      <c r="G12" s="32">
        <f t="shared" ref="G12:G20" si="4" xml:space="preserve"> E12^2*(1/SQRT(C12)+1/SQRT(B12))/((2*H$10+H$7*E12)*SQRT(11*5))</f>
        <v>7.1914717283516026E-3</v>
      </c>
      <c r="I12" s="43">
        <v>1.548</v>
      </c>
      <c r="J12" s="4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32">
        <f t="shared" si="0"/>
        <v>261.81281774944722</v>
      </c>
      <c r="F13" s="32">
        <f t="shared" si="3"/>
        <v>0.90460059802091153</v>
      </c>
      <c r="G13" s="32">
        <f t="shared" si="4"/>
        <v>7.3035493610564481E-3</v>
      </c>
      <c r="I13" s="43">
        <v>1.605</v>
      </c>
      <c r="J13" s="4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32">
        <f t="shared" si="0"/>
        <v>262.16537423065256</v>
      </c>
      <c r="F14" s="32">
        <f t="shared" si="3"/>
        <v>0.90339116424639365</v>
      </c>
      <c r="G14" s="32">
        <f t="shared" si="4"/>
        <v>7.3465918086471245E-3</v>
      </c>
      <c r="I14" s="43">
        <v>2.242</v>
      </c>
      <c r="J14" s="4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32">
        <f t="shared" si="0"/>
        <v>262.08667612984158</v>
      </c>
      <c r="F15" s="32">
        <f t="shared" si="3"/>
        <v>0.93097262548716608</v>
      </c>
      <c r="G15" s="32">
        <f t="shared" si="4"/>
        <v>7.4999982495426876E-3</v>
      </c>
      <c r="I15" s="43">
        <v>2.4489999999999998</v>
      </c>
      <c r="J15" s="4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32">
        <f t="shared" si="0"/>
        <v>262.27040391559467</v>
      </c>
      <c r="F16" s="32">
        <f t="shared" si="3"/>
        <v>0.96923148672165871</v>
      </c>
      <c r="G16" s="32">
        <f t="shared" si="4"/>
        <v>7.694749967495018E-3</v>
      </c>
      <c r="I16" s="43">
        <v>2.661</v>
      </c>
      <c r="J16" s="4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32">
        <f t="shared" si="0"/>
        <v>262.5565105244865</v>
      </c>
      <c r="F17" s="32">
        <f t="shared" si="3"/>
        <v>0.94047901096886011</v>
      </c>
      <c r="G17" s="32">
        <f t="shared" si="4"/>
        <v>7.6313425780190356E-3</v>
      </c>
      <c r="I17" s="43">
        <v>2.879</v>
      </c>
      <c r="J17" s="4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32">
        <f t="shared" si="0"/>
        <v>262.96577736375559</v>
      </c>
      <c r="F18" s="32">
        <f t="shared" si="3"/>
        <v>0.95071009850693955</v>
      </c>
      <c r="G18" s="32">
        <f t="shared" si="4"/>
        <v>7.6843413320971995E-3</v>
      </c>
      <c r="I18" s="43">
        <v>3.0459999999999998</v>
      </c>
      <c r="J18" s="4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32">
        <f t="shared" si="0"/>
        <v>263.41694687523102</v>
      </c>
      <c r="F19" s="32">
        <f t="shared" si="3"/>
        <v>0.97452904795429762</v>
      </c>
      <c r="G19" s="32">
        <f t="shared" si="4"/>
        <v>7.7995587210769844E-3</v>
      </c>
      <c r="I19" s="43">
        <v>3.1920000000000002</v>
      </c>
      <c r="J19" s="4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32">
        <f t="shared" si="0"/>
        <v>263.67496877447678</v>
      </c>
      <c r="F20" s="32">
        <f t="shared" si="3"/>
        <v>0.97062875213507172</v>
      </c>
      <c r="G20" s="32">
        <f t="shared" si="4"/>
        <v>7.8409809513216317E-3</v>
      </c>
      <c r="I20" s="43">
        <v>3.3969999999999998</v>
      </c>
      <c r="J20" s="4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32">
        <f t="shared" si="0"/>
        <v>264.07430250036361</v>
      </c>
      <c r="F21" s="32">
        <f t="shared" ref="F21:F30" si="5" xml:space="preserve"> E21^3*(1/SQRT(C21)-1/SQRT(B21))/((2*H$10+H$7*E21)*SQRT(11*7))</f>
        <v>0.82971123525994239</v>
      </c>
      <c r="G21" s="32">
        <f xml:space="preserve"> E21^2*(1/SQRT(C21)+1/SQRT(B21))/((2*H$10+H$7*E21)*SQRT(11*7))</f>
        <v>6.6652778023689506E-3</v>
      </c>
      <c r="I21" s="43">
        <v>3.5019999999999998</v>
      </c>
      <c r="J21" s="4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32">
        <f t="shared" si="0"/>
        <v>265.06686315893643</v>
      </c>
      <c r="F22" s="32">
        <f t="shared" si="5"/>
        <v>0.81512910338010547</v>
      </c>
      <c r="G22" s="32">
        <f t="shared" ref="G22:G30" si="6" xml:space="preserve"> E22^2*(1/SQRT(C22)+1/SQRT(B22))/((2*H$10+H$7*E22)*SQRT(11*7))</f>
        <v>6.608327368853687E-3</v>
      </c>
      <c r="I22" s="43">
        <v>3.7629999999999999</v>
      </c>
      <c r="J22" s="4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32">
        <f t="shared" si="0"/>
        <v>265.22480694636158</v>
      </c>
      <c r="F23" s="32">
        <f t="shared" si="5"/>
        <v>0.82412552356507185</v>
      </c>
      <c r="G23" s="32">
        <f t="shared" si="6"/>
        <v>6.6764321220563272E-3</v>
      </c>
      <c r="I23" s="43">
        <v>3.9830000000000001</v>
      </c>
      <c r="J23" s="4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32">
        <f t="shared" si="0"/>
        <v>265.10550337108737</v>
      </c>
      <c r="F24" s="32">
        <f t="shared" si="5"/>
        <v>0.82695760270853413</v>
      </c>
      <c r="G24" s="32">
        <f t="shared" si="6"/>
        <v>6.7109860550517222E-3</v>
      </c>
      <c r="I24" s="43">
        <v>4.1680000000000001</v>
      </c>
      <c r="J24" s="4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32">
        <f t="shared" si="0"/>
        <v>265.18575411424661</v>
      </c>
      <c r="F25" s="32">
        <f t="shared" si="5"/>
        <v>0.8289345492073753</v>
      </c>
      <c r="G25" s="32">
        <f t="shared" si="6"/>
        <v>6.7330113347886158E-3</v>
      </c>
      <c r="I25" s="43">
        <v>5.0019999999999998</v>
      </c>
      <c r="J25" s="4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32">
        <f t="shared" si="0"/>
        <v>264.87385081416943</v>
      </c>
      <c r="F26" s="32">
        <f t="shared" si="5"/>
        <v>0.83725533520171336</v>
      </c>
      <c r="G26" s="32">
        <f t="shared" si="6"/>
        <v>6.7775872076390178E-3</v>
      </c>
      <c r="I26" s="43">
        <v>5.4969999999999999</v>
      </c>
      <c r="J26" s="4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32">
        <f t="shared" si="0"/>
        <v>264.7932117415321</v>
      </c>
      <c r="F27" s="32">
        <f t="shared" si="5"/>
        <v>0.82982555295491323</v>
      </c>
      <c r="G27" s="32">
        <f t="shared" si="6"/>
        <v>6.7755652660379043E-3</v>
      </c>
      <c r="I27" s="43">
        <v>5.6</v>
      </c>
      <c r="J27" s="4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32">
        <f t="shared" si="0"/>
        <v>264.51894372487459</v>
      </c>
      <c r="F28" s="32">
        <f t="shared" si="5"/>
        <v>0.84688396759805973</v>
      </c>
      <c r="G28" s="32">
        <f t="shared" si="6"/>
        <v>6.8629771123864536E-3</v>
      </c>
      <c r="I28" s="43">
        <v>5.718</v>
      </c>
      <c r="J28" s="4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32">
        <f t="shared" si="0"/>
        <v>264.32741205932859</v>
      </c>
      <c r="F29" s="32">
        <f t="shared" si="5"/>
        <v>0.86643779007770694</v>
      </c>
      <c r="G29" s="32">
        <f t="shared" si="6"/>
        <v>6.9357970049423396E-3</v>
      </c>
      <c r="I29" s="43">
        <v>5.7629999999999999</v>
      </c>
      <c r="J29" s="4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32">
        <f t="shared" si="0"/>
        <v>264.12990906974483</v>
      </c>
      <c r="F30" s="32">
        <f t="shared" si="5"/>
        <v>0.86475244440850718</v>
      </c>
      <c r="G30" s="32">
        <f t="shared" si="6"/>
        <v>6.9228736829864751E-3</v>
      </c>
      <c r="I30" s="43">
        <v>5.99</v>
      </c>
      <c r="J30" s="4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32">
        <f t="shared" si="0"/>
        <v>264.20973883083815</v>
      </c>
      <c r="F31" s="32">
        <f t="shared" ref="F31:F40" si="7" xml:space="preserve"> E31^3*(1/SQRT(C31)-1/SQRT(B31))/((2*H$10+H$7*E31)*SQRT(11*9))</f>
        <v>0.77351905796658649</v>
      </c>
      <c r="G31" s="32">
        <f xml:space="preserve"> E31^2*(1/SQRT(C31)+1/SQRT(B31))/((2*H$10+H$7*E31)*SQRT(11*9))</f>
        <v>6.1633858642630192E-3</v>
      </c>
      <c r="I31" s="43">
        <v>6.0359999999999996</v>
      </c>
      <c r="J31" s="4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32">
        <f t="shared" si="0"/>
        <v>264.50792125137508</v>
      </c>
      <c r="F32" s="32">
        <f t="shared" si="7"/>
        <v>0.76489675556185488</v>
      </c>
      <c r="G32" s="32">
        <f t="shared" ref="G32:G40" si="8" xml:space="preserve"> E32^2*(1/SQRT(C32)+1/SQRT(B32))/((2*H$10+H$7*E32)*SQRT(11*9))</f>
        <v>6.1159327495651124E-3</v>
      </c>
      <c r="I32" s="43">
        <v>6.9029999999999996</v>
      </c>
      <c r="J32" s="4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32">
        <f t="shared" si="0"/>
        <v>264.50059769869506</v>
      </c>
      <c r="F33" s="32">
        <f t="shared" si="7"/>
        <v>0.7554339447726276</v>
      </c>
      <c r="G33" s="32">
        <f t="shared" si="8"/>
        <v>6.0720506909262319E-3</v>
      </c>
      <c r="I33" s="43">
        <v>7.2</v>
      </c>
      <c r="J33" s="4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32">
        <f t="shared" si="0"/>
        <v>264.68240827628784</v>
      </c>
      <c r="F34" s="32">
        <f t="shared" si="7"/>
        <v>0.74778036546602233</v>
      </c>
      <c r="G34" s="32">
        <f t="shared" si="8"/>
        <v>6.0247599348236319E-3</v>
      </c>
      <c r="I34" s="43">
        <v>8.3979999999999997</v>
      </c>
      <c r="J34" s="4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32">
        <f t="shared" si="0"/>
        <v>265.06529287181729</v>
      </c>
      <c r="F35" s="32">
        <f t="shared" si="7"/>
        <v>0.73782448905271214</v>
      </c>
      <c r="G35" s="32">
        <f t="shared" si="8"/>
        <v>5.9419125162850101E-3</v>
      </c>
      <c r="I35" s="43">
        <v>9.1199999999999992</v>
      </c>
      <c r="J35" s="4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32">
        <f t="shared" si="0"/>
        <v>265.1513114414422</v>
      </c>
      <c r="F36" s="32">
        <f t="shared" si="7"/>
        <v>0.71140761907390526</v>
      </c>
      <c r="G36" s="32">
        <f t="shared" si="8"/>
        <v>5.7979419593839152E-3</v>
      </c>
      <c r="I36" s="43">
        <v>10.148999999999999</v>
      </c>
      <c r="J36" s="4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32">
        <f t="shared" si="0"/>
        <v>265.24622336246358</v>
      </c>
      <c r="F37" s="32">
        <f t="shared" si="7"/>
        <v>0.6919946801025092</v>
      </c>
      <c r="G37" s="32">
        <f t="shared" si="8"/>
        <v>5.6619550982952259E-3</v>
      </c>
      <c r="I37" s="43">
        <v>10.3</v>
      </c>
      <c r="J37" s="4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32">
        <f t="shared" si="0"/>
        <v>265.05932244371979</v>
      </c>
      <c r="F38" s="32">
        <f t="shared" si="7"/>
        <v>0.68162914131687946</v>
      </c>
      <c r="G38" s="32">
        <f t="shared" si="8"/>
        <v>5.558281889456694E-3</v>
      </c>
      <c r="I38" s="43">
        <v>11.122999999999999</v>
      </c>
      <c r="J38" s="4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32">
        <f t="shared" si="0"/>
        <v>264.85609101826776</v>
      </c>
      <c r="F39" s="32">
        <f t="shared" si="7"/>
        <v>0.66024015451575202</v>
      </c>
      <c r="G39" s="32">
        <f t="shared" si="8"/>
        <v>5.3827601203195879E-3</v>
      </c>
      <c r="I39" s="43">
        <v>11.179</v>
      </c>
      <c r="J39" s="4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32">
        <f t="shared" si="0"/>
        <v>264.44338127458985</v>
      </c>
      <c r="F40" s="32">
        <f t="shared" si="7"/>
        <v>0.64003419137229811</v>
      </c>
      <c r="G40" s="32">
        <f t="shared" si="8"/>
        <v>5.1974616493462846E-3</v>
      </c>
      <c r="I40" s="43">
        <v>11.589</v>
      </c>
      <c r="J40" s="4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32">
        <f t="shared" si="0"/>
        <v>263.95636747116305</v>
      </c>
      <c r="F41" s="32">
        <f t="shared" ref="F41:F50" si="9" xml:space="preserve"> E41^3*(1/SQRT(C41)-1/SQRT(B41))/((2*H$10+H$7*E41)*SQRT(11*11))</f>
        <v>0.55551691558945904</v>
      </c>
      <c r="G41" s="32">
        <f xml:space="preserve"> E41^2*(1/SQRT(C41)+1/SQRT(B41))/((2*H$10+H$7*E41)*SQRT(11*11))</f>
        <v>4.4645862980898388E-3</v>
      </c>
      <c r="I41" s="43">
        <v>11.68</v>
      </c>
      <c r="J41" s="4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32">
        <f t="shared" si="0"/>
        <v>263.12275631366902</v>
      </c>
      <c r="F42" s="32">
        <f t="shared" si="9"/>
        <v>0.53419765558404764</v>
      </c>
      <c r="G42" s="32">
        <f t="shared" ref="G42:G50" si="10" xml:space="preserve"> E42^2*(1/SQRT(C42)+1/SQRT(B42))/((2*H$10+H$7*E42)*SQRT(11*11))</f>
        <v>4.2890641943088646E-3</v>
      </c>
      <c r="I42" s="43">
        <v>11.898999999999999</v>
      </c>
      <c r="J42" s="4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32">
        <f t="shared" si="0"/>
        <v>261.98275233518558</v>
      </c>
      <c r="F43" s="32">
        <f t="shared" si="9"/>
        <v>0.51300311826409473</v>
      </c>
      <c r="G43" s="32">
        <f t="shared" si="10"/>
        <v>4.1129687965839358E-3</v>
      </c>
      <c r="I43" s="43">
        <v>12.061</v>
      </c>
      <c r="J43" s="4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32">
        <f t="shared" si="0"/>
        <v>260.91916047205791</v>
      </c>
      <c r="F44" s="32">
        <f t="shared" si="9"/>
        <v>0.48235725144699776</v>
      </c>
      <c r="G44" s="32">
        <f t="shared" si="10"/>
        <v>3.9003969505465304E-3</v>
      </c>
      <c r="I44" s="43">
        <v>12.468999999999999</v>
      </c>
      <c r="J44" s="4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32">
        <f t="shared" si="0"/>
        <v>259.88451178427101</v>
      </c>
      <c r="F45" s="32">
        <f t="shared" si="9"/>
        <v>0.46272594389217558</v>
      </c>
      <c r="G45" s="32">
        <f t="shared" si="10"/>
        <v>3.7385650336623625E-3</v>
      </c>
      <c r="I45" s="43">
        <v>12.576000000000001</v>
      </c>
      <c r="J45" s="4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32">
        <f t="shared" si="0"/>
        <v>259.06455429951251</v>
      </c>
      <c r="F46" s="32">
        <f t="shared" si="9"/>
        <v>0.44157967312856272</v>
      </c>
      <c r="G46" s="32">
        <f t="shared" si="10"/>
        <v>3.5725476801531141E-3</v>
      </c>
      <c r="I46" s="43">
        <v>13.47</v>
      </c>
      <c r="J46" s="4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32">
        <f t="shared" si="0"/>
        <v>258.6577564096342</v>
      </c>
      <c r="F47" s="32">
        <f t="shared" si="9"/>
        <v>0.41980857200223021</v>
      </c>
      <c r="G47" s="32">
        <f t="shared" si="10"/>
        <v>3.396470356032852E-3</v>
      </c>
      <c r="I47" s="43">
        <v>14.321999999999999</v>
      </c>
      <c r="J47" s="4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32">
        <f t="shared" si="0"/>
        <v>258.374426400056</v>
      </c>
      <c r="F48" s="32">
        <f t="shared" si="9"/>
        <v>0.4029418265967265</v>
      </c>
      <c r="G48" s="32">
        <f t="shared" si="10"/>
        <v>3.2393477373813366E-3</v>
      </c>
      <c r="I48" s="43">
        <v>15.201000000000001</v>
      </c>
      <c r="J48" s="4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32">
        <f t="shared" si="0"/>
        <v>258.25961847321855</v>
      </c>
      <c r="F49" s="32">
        <f t="shared" si="9"/>
        <v>0.38250818580770041</v>
      </c>
      <c r="G49" s="32">
        <f t="shared" si="10"/>
        <v>3.0733655977028805E-3</v>
      </c>
      <c r="I49" s="43">
        <v>16.03</v>
      </c>
      <c r="J49" s="4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32">
        <f t="shared" si="0"/>
        <v>258.07024882876811</v>
      </c>
      <c r="F50" s="32">
        <f t="shared" si="9"/>
        <v>0.36351195237698392</v>
      </c>
      <c r="G50" s="32">
        <f t="shared" si="10"/>
        <v>2.9228335511656449E-3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32">
        <f t="shared" si="0"/>
        <v>257.97578835781218</v>
      </c>
      <c r="F51" s="32">
        <f t="shared" ref="F51:F60" si="11" xml:space="preserve"> E51^3*(1/SQRT(C51)-1/SQRT(B51))/((2*H$10+H$7*E51)*SQRT(11*13))</f>
        <v>0.31561009291232223</v>
      </c>
      <c r="G51" s="32">
        <f xml:space="preserve"> E51^2*(1/SQRT(C51)+1/SQRT(B51))/((2*H$10+H$7*E51)*SQRT(11*13))</f>
        <v>2.5456109777288066E-3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32">
        <f t="shared" si="0"/>
        <v>258.00668912158864</v>
      </c>
      <c r="F52" s="32">
        <f t="shared" si="11"/>
        <v>0.29935178623035991</v>
      </c>
      <c r="G52" s="32">
        <f t="shared" ref="G52:G60" si="12" xml:space="preserve"> E52^2*(1/SQRT(C52)+1/SQRT(B52))/((2*H$10+H$7*E52)*SQRT(11*13))</f>
        <v>2.4235791205243912E-3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32">
        <f t="shared" si="0"/>
        <v>258.09035268896366</v>
      </c>
      <c r="F53" s="32">
        <f t="shared" si="11"/>
        <v>0.28658277384032316</v>
      </c>
      <c r="G53" s="32">
        <f t="shared" si="12"/>
        <v>2.3208584518893509E-3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32">
        <f t="shared" si="0"/>
        <v>258.45520415302047</v>
      </c>
      <c r="F54" s="32">
        <f t="shared" si="11"/>
        <v>0.27449406688615169</v>
      </c>
      <c r="G54" s="32">
        <f t="shared" si="12"/>
        <v>2.2212103663598495E-3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32">
        <f t="shared" si="0"/>
        <v>258.9286021732841</v>
      </c>
      <c r="F55" s="32">
        <f t="shared" si="11"/>
        <v>0.26352649489196989</v>
      </c>
      <c r="G55" s="32">
        <f t="shared" si="12"/>
        <v>2.1319255893351096E-3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32">
        <f t="shared" si="0"/>
        <v>259.44226803316258</v>
      </c>
      <c r="F56" s="32">
        <f t="shared" si="11"/>
        <v>0.25460021341164668</v>
      </c>
      <c r="G56" s="32">
        <f t="shared" si="12"/>
        <v>2.0532492171577979E-3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32">
        <f t="shared" si="0"/>
        <v>259.93746288855829</v>
      </c>
      <c r="F57" s="32">
        <f t="shared" si="11"/>
        <v>0.2442088324879651</v>
      </c>
      <c r="G57" s="32">
        <f t="shared" si="12"/>
        <v>1.9713953186841961E-3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32">
        <f t="shared" si="0"/>
        <v>260.45986774165476</v>
      </c>
      <c r="F58" s="32">
        <f t="shared" si="11"/>
        <v>0.23556434527878886</v>
      </c>
      <c r="G58" s="32">
        <f t="shared" si="12"/>
        <v>1.8985959904102563E-3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32">
        <f t="shared" si="0"/>
        <v>261.06232963300829</v>
      </c>
      <c r="F59" s="32">
        <f t="shared" si="11"/>
        <v>0.22675325714335492</v>
      </c>
      <c r="G59" s="32">
        <f t="shared" si="12"/>
        <v>1.828736243457138E-3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32">
        <f t="shared" si="0"/>
        <v>261.71845081720897</v>
      </c>
      <c r="F60" s="32">
        <f t="shared" si="11"/>
        <v>0.21878561652954603</v>
      </c>
      <c r="G60" s="32">
        <f t="shared" si="12"/>
        <v>1.7654483711293833E-3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32">
        <f t="shared" si="0"/>
        <v>262.36689718160113</v>
      </c>
      <c r="F61" s="32">
        <f t="shared" ref="F61:F70" si="13" xml:space="preserve"> E61^3*(1/SQRT(C61)-1/SQRT(B61))/((2*H$10+H$7*E61)*SQRT(11*15))</f>
        <v>0.19784962107738191</v>
      </c>
      <c r="G61" s="32">
        <f xml:space="preserve"> E61^2*(1/SQRT(C61)+1/SQRT(B61))/((2*H$10+H$7*E61)*SQRT(11*15))</f>
        <v>1.5949374909615015E-3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32">
        <f t="shared" si="0"/>
        <v>263.11177169945807</v>
      </c>
      <c r="F62" s="32">
        <f t="shared" si="13"/>
        <v>0.19190671407761697</v>
      </c>
      <c r="G62" s="32">
        <f t="shared" ref="G62:G70" si="14" xml:space="preserve"> E62^2*(1/SQRT(C62)+1/SQRT(B62))/((2*H$10+H$7*E62)*SQRT(11*15))</f>
        <v>1.5460583006436351E-3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32">
        <f t="shared" si="0"/>
        <v>263.85730691039629</v>
      </c>
      <c r="F63" s="32">
        <f t="shared" si="13"/>
        <v>0.18551400540858623</v>
      </c>
      <c r="G63" s="32">
        <f t="shared" si="14"/>
        <v>1.4981188063861266E-3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32">
        <f t="shared" si="0"/>
        <v>264.64193968109015</v>
      </c>
      <c r="F64" s="32">
        <f t="shared" si="13"/>
        <v>0.17984334690680095</v>
      </c>
      <c r="G64" s="32">
        <f t="shared" si="14"/>
        <v>1.4535098590466612E-3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32">
        <f t="shared" si="0"/>
        <v>265.3950399433399</v>
      </c>
      <c r="F65" s="32">
        <f t="shared" si="13"/>
        <v>0.17502405782687683</v>
      </c>
      <c r="G65" s="32">
        <f t="shared" si="14"/>
        <v>1.4144446771160682E-3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32">
        <f t="shared" si="0"/>
        <v>266.06637142171587</v>
      </c>
      <c r="F66" s="32">
        <f t="shared" si="13"/>
        <v>0.17087602641288605</v>
      </c>
      <c r="G66" s="32">
        <f t="shared" si="14"/>
        <v>1.379283793413759E-3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32">
        <f t="shared" ref="E67:E130" si="15" xml:space="preserve"> (2*H$10)/(-H$7+SQRT((H$7)^2+4*H$10*(LN(D67)-H$4)))</f>
        <v>266.73385777317623</v>
      </c>
      <c r="F67" s="32">
        <f t="shared" si="13"/>
        <v>0.16678478516981179</v>
      </c>
      <c r="G67" s="32">
        <f t="shared" si="14"/>
        <v>1.346261259098808E-3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32">
        <f t="shared" si="15"/>
        <v>267.34767508065573</v>
      </c>
      <c r="F68" s="32">
        <f t="shared" si="13"/>
        <v>0.16280924798872642</v>
      </c>
      <c r="G68" s="32">
        <f t="shared" si="14"/>
        <v>1.3152789006515976E-3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32">
        <f t="shared" si="15"/>
        <v>267.84348395956272</v>
      </c>
      <c r="F69" s="32">
        <f t="shared" si="13"/>
        <v>0.15933228661081736</v>
      </c>
      <c r="G69" s="32">
        <f t="shared" si="14"/>
        <v>1.2872947130578658E-3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32">
        <f t="shared" si="15"/>
        <v>268.26922115111574</v>
      </c>
      <c r="F70" s="32">
        <f t="shared" si="13"/>
        <v>0.15612410459826387</v>
      </c>
      <c r="G70" s="32">
        <f t="shared" si="14"/>
        <v>1.2617233513361418E-3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32">
        <f t="shared" si="15"/>
        <v>268.64551464500164</v>
      </c>
      <c r="F71" s="32">
        <f t="shared" ref="F71:F80" si="16" xml:space="preserve"> E71^3*(1/SQRT(C71)-1/SQRT(B71))/((2*H$10+H$7*E71)*SQRT(11*17))</f>
        <v>0.14446511473312884</v>
      </c>
      <c r="G71" s="32">
        <f xml:space="preserve"> E71^2*(1/SQRT(C71)+1/SQRT(B71))/((2*H$10+H$7*E71)*SQRT(11*17))</f>
        <v>1.1657729513691454E-3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32">
        <f t="shared" si="15"/>
        <v>269.01534096210219</v>
      </c>
      <c r="F72" s="32">
        <f t="shared" si="16"/>
        <v>0.14204573959240618</v>
      </c>
      <c r="G72" s="32">
        <f t="shared" ref="G72:G80" si="17" xml:space="preserve"> E72^2*(1/SQRT(C72)+1/SQRT(B72))/((2*H$10+H$7*E72)*SQRT(11*17))</f>
        <v>1.1462503797993952E-3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32">
        <f t="shared" si="15"/>
        <v>269.35796515298927</v>
      </c>
      <c r="F73" s="32">
        <f t="shared" si="16"/>
        <v>0.14011249963194033</v>
      </c>
      <c r="G73" s="32">
        <f t="shared" si="17"/>
        <v>1.1293542069900232E-3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32">
        <f t="shared" si="15"/>
        <v>269.60523910699175</v>
      </c>
      <c r="F74" s="32">
        <f t="shared" si="16"/>
        <v>0.1381534215916323</v>
      </c>
      <c r="G74" s="32">
        <f t="shared" si="17"/>
        <v>1.1133922100912779E-3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32">
        <f t="shared" si="15"/>
        <v>269.80509779027346</v>
      </c>
      <c r="F75" s="32">
        <f t="shared" si="16"/>
        <v>0.13620312434882059</v>
      </c>
      <c r="G75" s="32">
        <f t="shared" si="17"/>
        <v>1.0981108229337077E-3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32">
        <f t="shared" si="15"/>
        <v>270.01093296980736</v>
      </c>
      <c r="F76" s="32">
        <f t="shared" si="16"/>
        <v>0.13445625753695137</v>
      </c>
      <c r="G76" s="32">
        <f t="shared" si="17"/>
        <v>1.0841406906847704E-3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32">
        <f t="shared" si="15"/>
        <v>270.23465795978927</v>
      </c>
      <c r="F77" s="32">
        <f t="shared" si="16"/>
        <v>0.13269532796079678</v>
      </c>
      <c r="G77" s="32">
        <f t="shared" si="17"/>
        <v>1.0702488676571015E-3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32">
        <f t="shared" si="15"/>
        <v>270.42829841817581</v>
      </c>
      <c r="F78" s="32">
        <f t="shared" si="16"/>
        <v>0.13106457414899511</v>
      </c>
      <c r="G78" s="32">
        <f t="shared" si="17"/>
        <v>1.0579197256445957E-3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32">
        <f t="shared" si="15"/>
        <v>270.65144611748997</v>
      </c>
      <c r="F79" s="32">
        <f t="shared" si="16"/>
        <v>0.13003238263144154</v>
      </c>
      <c r="G79" s="32">
        <f t="shared" si="17"/>
        <v>1.0480361865530645E-3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32">
        <f t="shared" si="15"/>
        <v>270.86988986444243</v>
      </c>
      <c r="F80" s="32">
        <f t="shared" si="16"/>
        <v>0.12901284560101603</v>
      </c>
      <c r="G80" s="32">
        <f t="shared" si="17"/>
        <v>1.039027900096647E-3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32">
        <f t="shared" si="15"/>
        <v>271.0382130140481</v>
      </c>
      <c r="F81" s="32">
        <f t="shared" ref="F81:F90" si="18" xml:space="preserve"> E81^3*(1/SQRT(C81)-1/SQRT(B81))/((2*H$10+H$7*E81)*SQRT(11*19))</f>
        <v>0.12087029850184866</v>
      </c>
      <c r="G81" s="32">
        <f xml:space="preserve"> E81^2*(1/SQRT(C81)+1/SQRT(B81))/((2*H$10+H$7*E81)*SQRT(11*19))</f>
        <v>9.7494813923544815E-4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32">
        <f t="shared" si="15"/>
        <v>271.18351632372975</v>
      </c>
      <c r="F82" s="32">
        <f t="shared" si="18"/>
        <v>0.1199115960885649</v>
      </c>
      <c r="G82" s="32">
        <f t="shared" ref="G82:G90" si="19" xml:space="preserve"> E82^2*(1/SQRT(C82)+1/SQRT(B82))/((2*H$10+H$7*E82)*SQRT(11*19))</f>
        <v>9.6731861539517319E-4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32">
        <f t="shared" si="15"/>
        <v>271.32160889779806</v>
      </c>
      <c r="F83" s="32">
        <f t="shared" si="18"/>
        <v>0.11922122895293477</v>
      </c>
      <c r="G83" s="32">
        <f t="shared" si="19"/>
        <v>9.6142170409352552E-4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32">
        <f t="shared" si="15"/>
        <v>271.44641414961893</v>
      </c>
      <c r="F84" s="32">
        <f t="shared" si="18"/>
        <v>0.11830325032363051</v>
      </c>
      <c r="G84" s="32">
        <f t="shared" si="19"/>
        <v>9.5485620066402166E-4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32">
        <f t="shared" si="15"/>
        <v>271.60570937059776</v>
      </c>
      <c r="F85" s="32">
        <f t="shared" si="18"/>
        <v>0.11762780402240164</v>
      </c>
      <c r="G85" s="32">
        <f t="shared" si="19"/>
        <v>9.4939989438738205E-4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32">
        <f t="shared" si="15"/>
        <v>271.74303201331134</v>
      </c>
      <c r="F86" s="32">
        <f t="shared" si="18"/>
        <v>0.11727615390689616</v>
      </c>
      <c r="G86" s="32">
        <f t="shared" si="19"/>
        <v>9.4522396186248931E-4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32">
        <f t="shared" si="15"/>
        <v>271.84480985790634</v>
      </c>
      <c r="F87" s="32">
        <f t="shared" si="18"/>
        <v>0.11688507425675863</v>
      </c>
      <c r="G87" s="32">
        <f t="shared" si="19"/>
        <v>9.4165658829409153E-4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32">
        <f t="shared" si="15"/>
        <v>271.94328397061491</v>
      </c>
      <c r="F88" s="32">
        <f t="shared" si="18"/>
        <v>0.11636887422612607</v>
      </c>
      <c r="G88" s="32">
        <f t="shared" si="19"/>
        <v>9.3794314002600598E-4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32">
        <f t="shared" si="15"/>
        <v>272.04932270899513</v>
      </c>
      <c r="F89" s="32">
        <f t="shared" si="18"/>
        <v>0.11595468541971835</v>
      </c>
      <c r="G89" s="32">
        <f t="shared" si="19"/>
        <v>9.3514922809222255E-4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32">
        <f t="shared" si="15"/>
        <v>272.10547442613733</v>
      </c>
      <c r="F90" s="32">
        <f t="shared" si="18"/>
        <v>0.11555166806238991</v>
      </c>
      <c r="G90" s="32">
        <f t="shared" si="19"/>
        <v>9.3240826674348008E-4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32">
        <f t="shared" si="15"/>
        <v>272.14893645907557</v>
      </c>
      <c r="F91" s="32">
        <f t="shared" ref="F91:F100" si="20" xml:space="preserve"> E91^3*(1/SQRT(C91)-1/SQRT(B91))/((2*H$10+H$7*E91)*SQRT(11*21))</f>
        <v>0.11011668907479297</v>
      </c>
      <c r="G91" s="32">
        <f xml:space="preserve"> E91^2*(1/SQRT(C91)+1/SQRT(B91))/((2*H$10+H$7*E91)*SQRT(11*21))</f>
        <v>8.8763925524699212E-4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32">
        <f t="shared" si="15"/>
        <v>272.20022556499663</v>
      </c>
      <c r="F92" s="32">
        <f t="shared" si="20"/>
        <v>0.10984351064619863</v>
      </c>
      <c r="G92" s="32">
        <f t="shared" ref="G92:G100" si="21" xml:space="preserve"> E92^2*(1/SQRT(C92)+1/SQRT(B92))/((2*H$10+H$7*E92)*SQRT(11*21))</f>
        <v>8.8591403606020117E-4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32">
        <f t="shared" si="15"/>
        <v>272.22629755011667</v>
      </c>
      <c r="F93" s="32">
        <f t="shared" si="20"/>
        <v>0.10972637996530138</v>
      </c>
      <c r="G93" s="32">
        <f t="shared" si="21"/>
        <v>8.8533902999771348E-4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32">
        <f t="shared" si="15"/>
        <v>272.23843561041059</v>
      </c>
      <c r="F94" s="32">
        <f t="shared" si="20"/>
        <v>0.1096648659452069</v>
      </c>
      <c r="G94" s="32">
        <f t="shared" si="21"/>
        <v>8.852291293574016E-4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32">
        <f t="shared" si="15"/>
        <v>272.18852114134035</v>
      </c>
      <c r="F95" s="32">
        <f t="shared" si="20"/>
        <v>0.10982673353277476</v>
      </c>
      <c r="G95" s="32">
        <f t="shared" si="21"/>
        <v>8.8606720685645377E-4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32">
        <f t="shared" si="15"/>
        <v>272.08965808046196</v>
      </c>
      <c r="F96" s="32">
        <f t="shared" si="20"/>
        <v>0.10990497134760602</v>
      </c>
      <c r="G96" s="32">
        <f t="shared" si="21"/>
        <v>8.87075115742526E-4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32">
        <f t="shared" si="15"/>
        <v>271.99091662204933</v>
      </c>
      <c r="F97" s="32">
        <f t="shared" si="20"/>
        <v>0.11016342246959213</v>
      </c>
      <c r="G97" s="32">
        <f t="shared" si="21"/>
        <v>8.8895635729116301E-4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32">
        <f t="shared" si="15"/>
        <v>271.85730896981403</v>
      </c>
      <c r="F98" s="32">
        <f t="shared" si="20"/>
        <v>0.11053899975692581</v>
      </c>
      <c r="G98" s="32">
        <f t="shared" si="21"/>
        <v>8.9144078806612762E-4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32">
        <f t="shared" si="15"/>
        <v>271.70969596672654</v>
      </c>
      <c r="F99" s="32">
        <f t="shared" si="20"/>
        <v>0.11066157863552246</v>
      </c>
      <c r="G99" s="32">
        <f t="shared" si="21"/>
        <v>8.931531418237249E-4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32">
        <f t="shared" si="15"/>
        <v>271.53267193648463</v>
      </c>
      <c r="F100" s="32">
        <f t="shared" si="20"/>
        <v>0.1112588662370349</v>
      </c>
      <c r="G100" s="32">
        <f t="shared" si="21"/>
        <v>8.9714921943765021E-4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32">
        <f t="shared" si="15"/>
        <v>271.32788527545182</v>
      </c>
      <c r="F101" s="32">
        <f t="shared" ref="F101:F110" si="22" xml:space="preserve"> E101^3*(1/SQRT(C101)-1/SQRT(B101))/((2*H$10+H$7*E101)*SQRT(11*23))</f>
        <v>0.10693268011309344</v>
      </c>
      <c r="G101" s="32">
        <f xml:space="preserve"> E101^2*(1/SQRT(C101)+1/SQRT(B101))/((2*H$10+H$7*E101)*SQRT(11*23))</f>
        <v>8.6183652476949104E-4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32">
        <f t="shared" si="15"/>
        <v>271.15331673675837</v>
      </c>
      <c r="F102" s="32">
        <f t="shared" si="22"/>
        <v>0.10743785288118168</v>
      </c>
      <c r="G102" s="32">
        <f t="shared" ref="G102:G110" si="23" xml:space="preserve"> E102^2*(1/SQRT(C102)+1/SQRT(B102))/((2*H$10+H$7*E102)*SQRT(11*23))</f>
        <v>8.6572666911259393E-4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32">
        <f t="shared" si="15"/>
        <v>271.00055197646896</v>
      </c>
      <c r="F103" s="32">
        <f t="shared" si="22"/>
        <v>0.10792906664910007</v>
      </c>
      <c r="G103" s="32">
        <f t="shared" si="23"/>
        <v>8.6956437181479865E-4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32">
        <f t="shared" si="15"/>
        <v>270.85935278752396</v>
      </c>
      <c r="F104" s="32">
        <f t="shared" si="22"/>
        <v>0.10827640887143483</v>
      </c>
      <c r="G104" s="32">
        <f t="shared" si="23"/>
        <v>8.727562213696684E-4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32">
        <f t="shared" si="15"/>
        <v>270.70603320566028</v>
      </c>
      <c r="F105" s="32">
        <f t="shared" si="22"/>
        <v>0.10884204164941096</v>
      </c>
      <c r="G105" s="32">
        <f t="shared" si="23"/>
        <v>8.7717329709988243E-4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32">
        <f t="shared" si="15"/>
        <v>270.5868979115204</v>
      </c>
      <c r="F106" s="32">
        <f t="shared" si="22"/>
        <v>0.10957348718911562</v>
      </c>
      <c r="G106" s="32">
        <f t="shared" si="23"/>
        <v>8.8185010943619881E-4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32">
        <f t="shared" si="15"/>
        <v>270.47821756406711</v>
      </c>
      <c r="F107" s="32">
        <f t="shared" si="22"/>
        <v>0.10980565094912258</v>
      </c>
      <c r="G107" s="32">
        <f t="shared" si="23"/>
        <v>8.8519505456524151E-4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32">
        <f t="shared" si="15"/>
        <v>270.38943525771032</v>
      </c>
      <c r="F108" s="32">
        <f t="shared" si="22"/>
        <v>0.11022244402696159</v>
      </c>
      <c r="G108" s="32">
        <f t="shared" si="23"/>
        <v>8.8911072843810229E-4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32">
        <f t="shared" si="15"/>
        <v>270.30571857384865</v>
      </c>
      <c r="F109" s="32">
        <f t="shared" si="22"/>
        <v>0.1108701503604438</v>
      </c>
      <c r="G109" s="32">
        <f t="shared" si="23"/>
        <v>8.9406120515794578E-4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32">
        <f t="shared" si="15"/>
        <v>270.19559525064949</v>
      </c>
      <c r="F110" s="32">
        <f t="shared" si="22"/>
        <v>0.11142573023261181</v>
      </c>
      <c r="G110" s="32">
        <f t="shared" si="23"/>
        <v>8.9869606653856908E-4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32">
        <f t="shared" si="15"/>
        <v>270.07667001479626</v>
      </c>
      <c r="F111" s="32">
        <f t="shared" ref="F111:F120" si="24" xml:space="preserve"> E111^3*(1/SQRT(C111)-1/SQRT(B111))/((2*H$10+H$7*E111)*SQRT(11*25))</f>
        <v>0.10756915772652947</v>
      </c>
      <c r="G111" s="32">
        <f xml:space="preserve"> E111^2*(1/SQRT(C111)+1/SQRT(B111))/((2*H$10+H$7*E111)*SQRT(11*25))</f>
        <v>8.6783589416083464E-4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32">
        <f t="shared" si="15"/>
        <v>269.97078649695703</v>
      </c>
      <c r="F112" s="32">
        <f t="shared" si="24"/>
        <v>0.10834683643077683</v>
      </c>
      <c r="G112" s="32">
        <f t="shared" ref="G112:G120" si="25" xml:space="preserve"> E112^2*(1/SQRT(C112)+1/SQRT(B112))/((2*H$10+H$7*E112)*SQRT(11*25))</f>
        <v>8.7374524287318228E-4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32">
        <f t="shared" si="15"/>
        <v>269.83905122978655</v>
      </c>
      <c r="F113" s="32">
        <f t="shared" si="24"/>
        <v>0.10894364280041285</v>
      </c>
      <c r="G113" s="32">
        <f t="shared" si="25"/>
        <v>8.789532008939559E-4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32">
        <f t="shared" si="15"/>
        <v>269.69314188473089</v>
      </c>
      <c r="F114" s="32">
        <f t="shared" si="24"/>
        <v>0.10971172012807009</v>
      </c>
      <c r="G114" s="32">
        <f t="shared" si="25"/>
        <v>8.851949891124539E-4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32">
        <f t="shared" si="15"/>
        <v>269.53773257545726</v>
      </c>
      <c r="F115" s="32">
        <f t="shared" si="24"/>
        <v>0.11063089667713029</v>
      </c>
      <c r="G115" s="32">
        <f t="shared" si="25"/>
        <v>8.921117645263293E-4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32">
        <f t="shared" si="15"/>
        <v>269.35583902730843</v>
      </c>
      <c r="F116" s="32">
        <f t="shared" si="24"/>
        <v>0.11152102472334012</v>
      </c>
      <c r="G116" s="32">
        <f t="shared" si="25"/>
        <v>8.9893230312482447E-4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32">
        <f t="shared" si="15"/>
        <v>269.18401628965285</v>
      </c>
      <c r="F117" s="32">
        <f t="shared" si="24"/>
        <v>0.11251087836201788</v>
      </c>
      <c r="G117" s="32">
        <f t="shared" si="25"/>
        <v>9.0633784137648097E-4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32">
        <f t="shared" si="15"/>
        <v>268.97854734747307</v>
      </c>
      <c r="F118" s="32">
        <f t="shared" si="24"/>
        <v>0.11323111266740067</v>
      </c>
      <c r="G118" s="32">
        <f t="shared" si="25"/>
        <v>9.1302588225585554E-4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32">
        <f t="shared" si="15"/>
        <v>268.78135344323169</v>
      </c>
      <c r="F119" s="32">
        <f t="shared" si="24"/>
        <v>0.11410540765751019</v>
      </c>
      <c r="G119" s="32">
        <f t="shared" si="25"/>
        <v>9.2049144929919025E-4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32">
        <f t="shared" si="15"/>
        <v>268.58891128721751</v>
      </c>
      <c r="F120" s="32">
        <f t="shared" si="24"/>
        <v>0.11510276885387967</v>
      </c>
      <c r="G120" s="32">
        <f t="shared" si="25"/>
        <v>9.2828526453913142E-4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32">
        <f t="shared" si="15"/>
        <v>268.4048302848924</v>
      </c>
      <c r="F121" s="32">
        <f t="shared" ref="F121:F130" si="26" xml:space="preserve"> E121^3*(1/SQRT(C121)-1/SQRT(B121))/((2*H$10+H$7*E121)*SQRT(11*27))</f>
        <v>0.11178235564644003</v>
      </c>
      <c r="G121" s="32">
        <f xml:space="preserve"> E121^2*(1/SQRT(C121)+1/SQRT(B121))/((2*H$10+H$7*E121)*SQRT(11*27))</f>
        <v>9.0096102962734033E-4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32">
        <f t="shared" si="15"/>
        <v>268.22208553907785</v>
      </c>
      <c r="F122" s="32">
        <f t="shared" si="26"/>
        <v>0.11254164092760087</v>
      </c>
      <c r="G122" s="32">
        <f t="shared" ref="G122:G130" si="27" xml:space="preserve"> E122^2*(1/SQRT(C122)+1/SQRT(B122))/((2*H$10+H$7*E122)*SQRT(11*27))</f>
        <v>9.0791494312385073E-4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32">
        <f t="shared" si="15"/>
        <v>268.06222203057638</v>
      </c>
      <c r="F123" s="32">
        <f t="shared" si="26"/>
        <v>0.11380178432521691</v>
      </c>
      <c r="G123" s="32">
        <f t="shared" si="27"/>
        <v>9.1667373235833425E-4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32">
        <f t="shared" si="15"/>
        <v>267.87877844275295</v>
      </c>
      <c r="F124" s="32">
        <f t="shared" si="26"/>
        <v>0.11453092373441942</v>
      </c>
      <c r="G124" s="32">
        <f t="shared" si="27"/>
        <v>9.2343662060701882E-4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32">
        <f t="shared" si="15"/>
        <v>267.67803355005947</v>
      </c>
      <c r="F125" s="32">
        <f t="shared" si="26"/>
        <v>0.11543601476486069</v>
      </c>
      <c r="G125" s="32">
        <f t="shared" si="27"/>
        <v>9.3115534067876149E-4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32">
        <f t="shared" si="15"/>
        <v>267.47053734553373</v>
      </c>
      <c r="F126" s="32">
        <f t="shared" si="26"/>
        <v>0.11646621376357701</v>
      </c>
      <c r="G126" s="32">
        <f t="shared" si="27"/>
        <v>9.3945958944480126E-4</v>
      </c>
      <c r="I126" s="4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32">
        <f t="shared" si="15"/>
        <v>267.2692521708185</v>
      </c>
      <c r="F127" s="32">
        <f t="shared" si="26"/>
        <v>0.11752268461366272</v>
      </c>
      <c r="G127" s="32">
        <f t="shared" si="27"/>
        <v>9.4774875113752641E-4</v>
      </c>
      <c r="I127" s="4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39">
        <f t="shared" si="15"/>
        <v>267.02749649938727</v>
      </c>
      <c r="F128" s="39">
        <f t="shared" si="26"/>
        <v>0.11849310548617534</v>
      </c>
      <c r="G128" s="39">
        <f t="shared" si="27"/>
        <v>9.5611259983727735E-4</v>
      </c>
      <c r="H128" s="30"/>
      <c r="I128" s="47"/>
      <c r="J128" s="48"/>
      <c r="K128" s="25"/>
      <c r="L128" s="25"/>
      <c r="M128" s="22"/>
      <c r="N128" s="22"/>
      <c r="P128" s="33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32">
        <f t="shared" si="15"/>
        <v>266.79381659354101</v>
      </c>
      <c r="F129" s="32">
        <f t="shared" si="26"/>
        <v>0.11955699491734033</v>
      </c>
      <c r="G129" s="32">
        <f t="shared" si="27"/>
        <v>9.6483251122598699E-4</v>
      </c>
      <c r="I129" s="4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32">
        <f t="shared" si="15"/>
        <v>266.5265048107733</v>
      </c>
      <c r="F130" s="32">
        <f t="shared" si="26"/>
        <v>0.12069159624771569</v>
      </c>
      <c r="G130" s="32">
        <f t="shared" si="27"/>
        <v>9.7402691151025152E-4</v>
      </c>
      <c r="I130" s="4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32">
        <f t="shared" ref="E131:E194" si="28" xml:space="preserve"> (2*H$10)/(-H$7+SQRT((H$7)^2+4*H$10*(LN(D131)-H$4)))</f>
        <v>266.22117596108865</v>
      </c>
      <c r="F131" s="32">
        <f t="shared" ref="F131:F140" si="29" xml:space="preserve"> E131^3*(1/SQRT(C131)-1/SQRT(B131))/((2*H$10+H$7*E131)*SQRT(11*29))</f>
        <v>0.11752392547807736</v>
      </c>
      <c r="G131" s="32">
        <f xml:space="preserve"> E131^2*(1/SQRT(C131)+1/SQRT(B131))/((2*H$10+H$7*E131)*SQRT(11*29))</f>
        <v>9.4838106887636271E-4</v>
      </c>
      <c r="I131" s="4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32">
        <f t="shared" si="28"/>
        <v>265.88776102765758</v>
      </c>
      <c r="F132" s="32">
        <f t="shared" si="29"/>
        <v>0.11871729665027145</v>
      </c>
      <c r="G132" s="32">
        <f t="shared" ref="G132:G140" si="30" xml:space="preserve"> E132^2*(1/SQRT(C132)+1/SQRT(B132))/((2*H$10+H$7*E132)*SQRT(11*29))</f>
        <v>9.5823594018060697E-4</v>
      </c>
      <c r="I132" s="4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32">
        <f t="shared" si="28"/>
        <v>265.55928356468746</v>
      </c>
      <c r="F133" s="32">
        <f t="shared" si="29"/>
        <v>0.11998316576168068</v>
      </c>
      <c r="G133" s="32">
        <f t="shared" si="30"/>
        <v>9.6833424635668023E-4</v>
      </c>
      <c r="I133" s="4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32">
        <f t="shared" si="28"/>
        <v>265.20859796930955</v>
      </c>
      <c r="F134" s="32">
        <f t="shared" si="29"/>
        <v>0.12131941407620775</v>
      </c>
      <c r="G134" s="32">
        <f t="shared" si="30"/>
        <v>9.7869489987987483E-4</v>
      </c>
      <c r="I134" s="4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32">
        <f t="shared" si="28"/>
        <v>264.84517631419823</v>
      </c>
      <c r="F135" s="32">
        <f t="shared" si="29"/>
        <v>0.12253158151470833</v>
      </c>
      <c r="G135" s="32">
        <f t="shared" si="30"/>
        <v>9.8879501589565263E-4</v>
      </c>
      <c r="I135" s="4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32">
        <f t="shared" si="28"/>
        <v>264.47991455712588</v>
      </c>
      <c r="F136" s="32">
        <f t="shared" si="29"/>
        <v>0.12387792792751197</v>
      </c>
      <c r="G136" s="32">
        <f t="shared" si="30"/>
        <v>9.9927240178820822E-4</v>
      </c>
      <c r="I136" s="4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32">
        <f t="shared" si="28"/>
        <v>264.11795208824532</v>
      </c>
      <c r="F137" s="32">
        <f t="shared" si="29"/>
        <v>0.1252536276395437</v>
      </c>
      <c r="G137" s="32">
        <f t="shared" si="30"/>
        <v>1.0098903001129643E-3</v>
      </c>
      <c r="I137" s="4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32">
        <f t="shared" si="28"/>
        <v>263.77308112784874</v>
      </c>
      <c r="F138" s="32">
        <f t="shared" si="29"/>
        <v>0.12644779946275655</v>
      </c>
      <c r="G138" s="32">
        <f t="shared" si="30"/>
        <v>1.0200488448888748E-3</v>
      </c>
      <c r="I138" s="4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32">
        <f t="shared" si="28"/>
        <v>263.44945990171601</v>
      </c>
      <c r="F139" s="32">
        <f t="shared" si="29"/>
        <v>0.12769345545464617</v>
      </c>
      <c r="G139" s="32">
        <f t="shared" si="30"/>
        <v>1.0301279539554899E-3</v>
      </c>
      <c r="I139" s="4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32">
        <f t="shared" si="28"/>
        <v>263.18928381368357</v>
      </c>
      <c r="F140" s="32">
        <f t="shared" si="29"/>
        <v>0.12899194396241309</v>
      </c>
      <c r="G140" s="32">
        <f t="shared" si="30"/>
        <v>1.0403725779712064E-3</v>
      </c>
      <c r="I140" s="4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32">
        <f t="shared" si="28"/>
        <v>262.93786502538933</v>
      </c>
      <c r="F141" s="32">
        <f t="shared" ref="F141:F150" si="31" xml:space="preserve"> E141^3*(1/SQRT(C141)-1/SQRT(B141))/((2*H$10+H$7*E141)*SQRT(11*31))</f>
        <v>0.1258959938575093</v>
      </c>
      <c r="G141" s="32">
        <f xml:space="preserve"> E141^2*(1/SQRT(C141)+1/SQRT(B141))/((2*H$10+H$7*E141)*SQRT(11*31))</f>
        <v>1.0153459400758168E-3</v>
      </c>
      <c r="I141" s="4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32">
        <f t="shared" si="28"/>
        <v>262.71551625409302</v>
      </c>
      <c r="F142" s="32">
        <f t="shared" si="31"/>
        <v>0.12709342405346136</v>
      </c>
      <c r="G142" s="32">
        <f t="shared" ref="G142:G150" si="32" xml:space="preserve"> E142^2*(1/SQRT(C142)+1/SQRT(B142))/((2*H$10+H$7*E142)*SQRT(11*31))</f>
        <v>1.024772844939935E-3</v>
      </c>
      <c r="I142" s="4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32">
        <f t="shared" si="28"/>
        <v>262.5337607508431</v>
      </c>
      <c r="F143" s="32">
        <f t="shared" si="31"/>
        <v>0.12811500208830701</v>
      </c>
      <c r="G143" s="32">
        <f t="shared" si="32"/>
        <v>1.0333665705233675E-3</v>
      </c>
      <c r="I143" s="4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32">
        <f t="shared" si="28"/>
        <v>262.39011816797444</v>
      </c>
      <c r="F144" s="32">
        <f t="shared" si="31"/>
        <v>0.12916057967909625</v>
      </c>
      <c r="G144" s="32">
        <f t="shared" si="32"/>
        <v>1.0418362291101655E-3</v>
      </c>
      <c r="I144" s="4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32">
        <f t="shared" si="28"/>
        <v>262.2643621268985</v>
      </c>
      <c r="F145" s="32">
        <f t="shared" si="31"/>
        <v>0.1299017964554898</v>
      </c>
      <c r="G145" s="32">
        <f t="shared" si="32"/>
        <v>1.049060785650188E-3</v>
      </c>
      <c r="I145" s="4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32">
        <f t="shared" si="28"/>
        <v>262.14766158913199</v>
      </c>
      <c r="F146" s="32">
        <f t="shared" si="31"/>
        <v>0.13106544883031238</v>
      </c>
      <c r="G146" s="32">
        <f t="shared" si="32"/>
        <v>1.0582013419605351E-3</v>
      </c>
      <c r="I146" s="4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32">
        <f t="shared" si="28"/>
        <v>262.04250125530302</v>
      </c>
      <c r="F147" s="32">
        <f t="shared" si="31"/>
        <v>0.13216997191583277</v>
      </c>
      <c r="G147" s="32">
        <f t="shared" si="32"/>
        <v>1.0668918358692971E-3</v>
      </c>
      <c r="I147" s="4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32">
        <f t="shared" si="28"/>
        <v>261.97285285233761</v>
      </c>
      <c r="F148" s="32">
        <f t="shared" si="31"/>
        <v>0.13320081414230836</v>
      </c>
      <c r="G148" s="32">
        <f t="shared" si="32"/>
        <v>1.0752215103542726E-3</v>
      </c>
      <c r="I148" s="4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32">
        <f t="shared" si="28"/>
        <v>261.87204986416566</v>
      </c>
      <c r="F149" s="32">
        <f t="shared" si="31"/>
        <v>0.134044046466745</v>
      </c>
      <c r="G149" s="32">
        <f t="shared" si="32"/>
        <v>1.0831750414527768E-3</v>
      </c>
      <c r="I149" s="4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32">
        <f t="shared" si="28"/>
        <v>261.78122287548848</v>
      </c>
      <c r="F150" s="32">
        <f t="shared" si="31"/>
        <v>0.13517622118900005</v>
      </c>
      <c r="G150" s="32">
        <f t="shared" si="32"/>
        <v>1.0921594915370163E-3</v>
      </c>
      <c r="I150" s="4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32">
        <f t="shared" si="28"/>
        <v>261.64052866385839</v>
      </c>
      <c r="F151" s="32">
        <f t="shared" ref="F151:F160" si="33" xml:space="preserve"> E151^3*(1/SQRT(C151)-1/SQRT(B151))/((2*H$10+H$7*E151)*SQRT(11*33))</f>
        <v>0.13210398607432414</v>
      </c>
      <c r="G151" s="32">
        <f xml:space="preserve"> E151^2*(1/SQRT(C151)+1/SQRT(B151))/((2*H$10+H$7*E151)*SQRT(11*33))</f>
        <v>1.0670072268430914E-3</v>
      </c>
      <c r="I151" s="4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32">
        <f t="shared" si="28"/>
        <v>261.4815131971518</v>
      </c>
      <c r="F152" s="32">
        <f t="shared" si="33"/>
        <v>0.13318262562795768</v>
      </c>
      <c r="G152" s="32">
        <f t="shared" ref="G152:G160" si="34" xml:space="preserve"> E152^2*(1/SQRT(C152)+1/SQRT(B152))/((2*H$10+H$7*E152)*SQRT(11*33))</f>
        <v>1.0757709638037941E-3</v>
      </c>
      <c r="I152" s="4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32">
        <f t="shared" si="28"/>
        <v>261.30687268652258</v>
      </c>
      <c r="F153" s="32">
        <f t="shared" si="33"/>
        <v>0.13413422523439458</v>
      </c>
      <c r="G153" s="32">
        <f t="shared" si="34"/>
        <v>1.0844923719789455E-3</v>
      </c>
      <c r="I153" s="4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32">
        <f t="shared" si="28"/>
        <v>261.13030538376</v>
      </c>
      <c r="F154" s="32">
        <f t="shared" si="33"/>
        <v>0.13553662603880254</v>
      </c>
      <c r="G154" s="32">
        <f t="shared" si="34"/>
        <v>1.0949048096899631E-3</v>
      </c>
      <c r="I154" s="4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32">
        <f t="shared" si="28"/>
        <v>260.90497907573837</v>
      </c>
      <c r="F155" s="32">
        <f t="shared" si="33"/>
        <v>0.1366192452858247</v>
      </c>
      <c r="G155" s="32">
        <f t="shared" si="34"/>
        <v>1.1044587820702252E-3</v>
      </c>
      <c r="I155" s="4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32">
        <f t="shared" si="28"/>
        <v>260.68459845425582</v>
      </c>
      <c r="F156" s="32">
        <f t="shared" si="33"/>
        <v>0.13796727923743382</v>
      </c>
      <c r="G156" s="32">
        <f t="shared" si="34"/>
        <v>1.1149808460618829E-3</v>
      </c>
      <c r="I156" s="4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32">
        <f t="shared" si="28"/>
        <v>260.49625419597527</v>
      </c>
      <c r="F157" s="32">
        <f t="shared" si="33"/>
        <v>0.1393708828431223</v>
      </c>
      <c r="G157" s="32">
        <f t="shared" si="34"/>
        <v>1.1256031314711128E-3</v>
      </c>
      <c r="I157" s="4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32">
        <f t="shared" si="28"/>
        <v>260.31168672467328</v>
      </c>
      <c r="F158" s="32">
        <f t="shared" si="33"/>
        <v>0.14069382446048698</v>
      </c>
      <c r="G158" s="32">
        <f t="shared" si="34"/>
        <v>1.1357441130172838E-3</v>
      </c>
      <c r="I158" s="4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32">
        <f t="shared" si="28"/>
        <v>260.13822910741493</v>
      </c>
      <c r="F159" s="32">
        <f t="shared" si="33"/>
        <v>0.14189775356044504</v>
      </c>
      <c r="G159" s="32">
        <f t="shared" si="34"/>
        <v>1.1458493986074472E-3</v>
      </c>
      <c r="I159" s="4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32">
        <f t="shared" si="28"/>
        <v>260.00329408428104</v>
      </c>
      <c r="F160" s="32">
        <f t="shared" si="33"/>
        <v>0.14324600592490988</v>
      </c>
      <c r="G160" s="32">
        <f t="shared" si="34"/>
        <v>1.1559899152193257E-3</v>
      </c>
      <c r="I160" s="4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32">
        <f t="shared" si="28"/>
        <v>259.87406982431924</v>
      </c>
      <c r="F161" s="32">
        <f t="shared" ref="F161:F170" si="35" xml:space="preserve"> E161^3*(1/SQRT(C161)-1/SQRT(B161))/((2*H$10+H$7*E161)*SQRT(11*35))</f>
        <v>0.14013332109274571</v>
      </c>
      <c r="G161" s="32">
        <f xml:space="preserve"> E161^2*(1/SQRT(C161)+1/SQRT(B161))/((2*H$10+H$7*E161)*SQRT(11*35))</f>
        <v>1.1310850762688781E-3</v>
      </c>
      <c r="I161" s="4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32">
        <f t="shared" si="28"/>
        <v>259.78258568336685</v>
      </c>
      <c r="F162" s="32">
        <f t="shared" si="35"/>
        <v>0.14111856985587007</v>
      </c>
      <c r="G162" s="32">
        <f t="shared" ref="G162:G170" si="36" xml:space="preserve"> E162^2*(1/SQRT(C162)+1/SQRT(B162))/((2*H$10+H$7*E162)*SQRT(11*35))</f>
        <v>1.1398484349715531E-3</v>
      </c>
      <c r="I162" s="4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32">
        <f t="shared" si="28"/>
        <v>259.72622804213006</v>
      </c>
      <c r="F163" s="32">
        <f t="shared" si="35"/>
        <v>0.14228199847521947</v>
      </c>
      <c r="G163" s="32">
        <f t="shared" si="36"/>
        <v>1.1490227113273119E-3</v>
      </c>
      <c r="I163" s="4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32">
        <f t="shared" si="28"/>
        <v>259.69517774653923</v>
      </c>
      <c r="F164" s="32">
        <f t="shared" si="35"/>
        <v>0.14309062591809302</v>
      </c>
      <c r="G164" s="32">
        <f t="shared" si="36"/>
        <v>1.1564840698282551E-3</v>
      </c>
      <c r="I164" s="4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32">
        <f t="shared" si="28"/>
        <v>259.67403303984747</v>
      </c>
      <c r="F165" s="32">
        <f t="shared" si="35"/>
        <v>0.14409844275131398</v>
      </c>
      <c r="G165" s="32">
        <f t="shared" si="36"/>
        <v>1.1646608187256707E-3</v>
      </c>
      <c r="I165" s="4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32">
        <f t="shared" si="28"/>
        <v>259.66469245821497</v>
      </c>
      <c r="F166" s="32">
        <f t="shared" si="35"/>
        <v>0.14510306088540764</v>
      </c>
      <c r="G166" s="32">
        <f t="shared" si="36"/>
        <v>1.1729178405212154E-3</v>
      </c>
      <c r="I166" s="4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32">
        <f t="shared" si="28"/>
        <v>259.6666172478715</v>
      </c>
      <c r="F167" s="32">
        <f t="shared" si="35"/>
        <v>0.14606718661856505</v>
      </c>
      <c r="G167" s="32">
        <f t="shared" si="36"/>
        <v>1.1809923781500363E-3</v>
      </c>
      <c r="I167" s="4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32">
        <f t="shared" si="28"/>
        <v>259.64371502642939</v>
      </c>
      <c r="F168" s="32">
        <f t="shared" si="35"/>
        <v>0.14717653333350528</v>
      </c>
      <c r="G168" s="32">
        <f t="shared" si="36"/>
        <v>1.1900248932730615E-3</v>
      </c>
      <c r="I168" s="4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32">
        <f t="shared" si="28"/>
        <v>259.65449144277875</v>
      </c>
      <c r="F169" s="32">
        <f t="shared" si="35"/>
        <v>0.14826092111599198</v>
      </c>
      <c r="G169" s="32">
        <f t="shared" si="36"/>
        <v>1.1984633431272942E-3</v>
      </c>
      <c r="I169" s="4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32">
        <f t="shared" si="28"/>
        <v>259.65279344478637</v>
      </c>
      <c r="F170" s="32">
        <f t="shared" si="35"/>
        <v>0.14928845656481673</v>
      </c>
      <c r="G170" s="32">
        <f t="shared" si="36"/>
        <v>1.2068284295806955E-3</v>
      </c>
      <c r="I170" s="4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32">
        <f t="shared" si="28"/>
        <v>259.64601459840293</v>
      </c>
      <c r="F171" s="32">
        <f t="shared" ref="F171:F180" si="37" xml:space="preserve"> E171^3*(1/SQRT(C171)-1/SQRT(B171))/((2*H$10+H$7*E171)*SQRT(11*37))</f>
        <v>0.14632386140598153</v>
      </c>
      <c r="G171" s="32">
        <f xml:space="preserve"> E171^2*(1/SQRT(C171)+1/SQRT(B171))/((2*H$10+H$7*E171)*SQRT(11*37))</f>
        <v>1.1820409407111358E-3</v>
      </c>
      <c r="I171" s="4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32">
        <f t="shared" si="28"/>
        <v>259.64744160528778</v>
      </c>
      <c r="F172" s="32">
        <f t="shared" si="37"/>
        <v>0.14734624079601499</v>
      </c>
      <c r="G172" s="32">
        <f t="shared" ref="G172:G180" si="38" xml:space="preserve"> E172^2*(1/SQRT(C172)+1/SQRT(B172))/((2*H$10+H$7*E172)*SQRT(11*37))</f>
        <v>1.1904276184608251E-3</v>
      </c>
      <c r="I172" s="4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32">
        <f t="shared" si="28"/>
        <v>259.62387098167915</v>
      </c>
      <c r="F173" s="32">
        <f t="shared" si="37"/>
        <v>0.14846456760095231</v>
      </c>
      <c r="G173" s="32">
        <f t="shared" si="38"/>
        <v>1.198892814400403E-3</v>
      </c>
      <c r="I173" s="4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32">
        <f t="shared" si="28"/>
        <v>259.53777366280468</v>
      </c>
      <c r="F174" s="32">
        <f t="shared" si="37"/>
        <v>0.14932986598607581</v>
      </c>
      <c r="G174" s="32">
        <f t="shared" si="38"/>
        <v>1.2073000202570666E-3</v>
      </c>
      <c r="I174" s="4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32">
        <f t="shared" si="28"/>
        <v>259.42966168148257</v>
      </c>
      <c r="F175" s="32">
        <f t="shared" si="37"/>
        <v>0.15034867607494676</v>
      </c>
      <c r="G175" s="32">
        <f t="shared" si="38"/>
        <v>1.2163113741943171E-3</v>
      </c>
      <c r="I175" s="4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32">
        <f t="shared" si="28"/>
        <v>259.34548547499668</v>
      </c>
      <c r="F176" s="32">
        <f t="shared" si="37"/>
        <v>0.15151406486692928</v>
      </c>
      <c r="G176" s="32">
        <f t="shared" si="38"/>
        <v>1.2258376748471684E-3</v>
      </c>
      <c r="I176" s="4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32">
        <f t="shared" si="28"/>
        <v>259.25271351200468</v>
      </c>
      <c r="F177" s="32">
        <f t="shared" si="37"/>
        <v>0.15252583052087759</v>
      </c>
      <c r="G177" s="32">
        <f t="shared" si="38"/>
        <v>1.2349437716402804E-3</v>
      </c>
      <c r="I177" s="4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32">
        <f t="shared" si="28"/>
        <v>259.15756816232039</v>
      </c>
      <c r="F178" s="32">
        <f t="shared" si="37"/>
        <v>0.15391637557563401</v>
      </c>
      <c r="G178" s="32">
        <f t="shared" si="38"/>
        <v>1.2458018722609477E-3</v>
      </c>
      <c r="I178" s="4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32">
        <f t="shared" si="28"/>
        <v>259.03810920170537</v>
      </c>
      <c r="F179" s="32">
        <f t="shared" si="37"/>
        <v>0.15571297517288091</v>
      </c>
      <c r="G179" s="32">
        <f t="shared" si="38"/>
        <v>1.2579565060437295E-3</v>
      </c>
      <c r="I179" s="4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32">
        <f t="shared" si="28"/>
        <v>258.88938118509071</v>
      </c>
      <c r="F180" s="32">
        <f t="shared" si="37"/>
        <v>0.15710056877982936</v>
      </c>
      <c r="G180" s="32">
        <f t="shared" si="38"/>
        <v>1.2685706076564804E-3</v>
      </c>
      <c r="I180" s="4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32">
        <f t="shared" si="28"/>
        <v>258.69600935457885</v>
      </c>
      <c r="F181" s="32">
        <f t="shared" ref="F181:F190" si="39" xml:space="preserve"> E181^3*(1/SQRT(C181)-1/SQRT(B181))/((2*H$10+H$7*E181)*SQRT(11*39))</f>
        <v>0.15379756508387907</v>
      </c>
      <c r="G181" s="32">
        <f xml:space="preserve"> E181^2*(1/SQRT(C181)+1/SQRT(B181))/((2*H$10+H$7*E181)*SQRT(11*39))</f>
        <v>1.2439752976641579E-3</v>
      </c>
      <c r="I181" s="4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32">
        <f t="shared" si="28"/>
        <v>258.52048792356709</v>
      </c>
      <c r="F182" s="32">
        <f t="shared" si="39"/>
        <v>0.1551668968260147</v>
      </c>
      <c r="G182" s="32">
        <f t="shared" ref="G182:G190" si="40" xml:space="preserve"> E182^2*(1/SQRT(C182)+1/SQRT(B182))/((2*H$10+H$7*E182)*SQRT(11*39))</f>
        <v>1.2546095730253139E-3</v>
      </c>
      <c r="I182" s="4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32">
        <f t="shared" si="28"/>
        <v>258.32182104592306</v>
      </c>
      <c r="F183" s="32">
        <f t="shared" si="39"/>
        <v>0.15630769892037746</v>
      </c>
      <c r="G183" s="32">
        <f t="shared" si="40"/>
        <v>1.2648334004237763E-3</v>
      </c>
      <c r="I183" s="4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32">
        <f t="shared" si="28"/>
        <v>258.11455191558076</v>
      </c>
      <c r="F184" s="32">
        <f t="shared" si="39"/>
        <v>0.15787338244034085</v>
      </c>
      <c r="G184" s="32">
        <f t="shared" si="40"/>
        <v>1.2766725450371406E-3</v>
      </c>
      <c r="I184" s="4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32">
        <f t="shared" si="28"/>
        <v>257.97537501734763</v>
      </c>
      <c r="F185" s="32">
        <f t="shared" si="39"/>
        <v>0.15903594082421202</v>
      </c>
      <c r="G185" s="32">
        <f t="shared" si="40"/>
        <v>1.2864483642509934E-3</v>
      </c>
      <c r="I185" s="4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32">
        <f t="shared" si="28"/>
        <v>257.84016093073609</v>
      </c>
      <c r="F186" s="32">
        <f t="shared" si="39"/>
        <v>0.1606131628487398</v>
      </c>
      <c r="G186" s="32">
        <f t="shared" si="40"/>
        <v>1.2980398155072782E-3</v>
      </c>
      <c r="I186" s="4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32">
        <f t="shared" si="28"/>
        <v>257.65890602861981</v>
      </c>
      <c r="F187" s="32">
        <f t="shared" si="39"/>
        <v>0.16166385219094367</v>
      </c>
      <c r="G187" s="32">
        <f t="shared" si="40"/>
        <v>1.3079838632360234E-3</v>
      </c>
      <c r="I187" s="4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32">
        <f t="shared" si="28"/>
        <v>257.53778891256627</v>
      </c>
      <c r="F188" s="32">
        <f t="shared" si="39"/>
        <v>0.16303993328710212</v>
      </c>
      <c r="G188" s="32">
        <f t="shared" si="40"/>
        <v>1.3191107229063837E-3</v>
      </c>
      <c r="I188" s="4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32">
        <f t="shared" si="28"/>
        <v>257.42218016965506</v>
      </c>
      <c r="F189" s="32">
        <f t="shared" si="39"/>
        <v>0.16444175953058893</v>
      </c>
      <c r="G189" s="32">
        <f t="shared" si="40"/>
        <v>1.3297342996491171E-3</v>
      </c>
      <c r="I189" s="4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32">
        <f t="shared" si="28"/>
        <v>257.33190130963163</v>
      </c>
      <c r="F190" s="32">
        <f t="shared" si="39"/>
        <v>0.16558956293266788</v>
      </c>
      <c r="G190" s="32">
        <f t="shared" si="40"/>
        <v>1.3397266156760209E-3</v>
      </c>
      <c r="I190" s="4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32">
        <f t="shared" si="28"/>
        <v>257.22824394879325</v>
      </c>
      <c r="F191" s="32">
        <f t="shared" ref="F191:F200" si="41" xml:space="preserve"> E191^3*(1/SQRT(C191)-1/SQRT(B191))/((2*H$10+H$7*E191)*SQRT(11*41))</f>
        <v>0.16283168047354815</v>
      </c>
      <c r="G191" s="32">
        <f xml:space="preserve"> E191^2*(1/SQRT(C191)+1/SQRT(B191))/((2*H$10+H$7*E191)*SQRT(11*41))</f>
        <v>1.3167830376156313E-3</v>
      </c>
      <c r="I191" s="4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32">
        <f t="shared" si="28"/>
        <v>257.16379273097635</v>
      </c>
      <c r="F192" s="32">
        <f t="shared" si="41"/>
        <v>0.16420192625766641</v>
      </c>
      <c r="G192" s="32">
        <f t="shared" ref="G192:G200" si="42" xml:space="preserve"> E192^2*(1/SQRT(C192)+1/SQRT(B192))/((2*H$10+H$7*E192)*SQRT(11*41))</f>
        <v>1.3271675018815235E-3</v>
      </c>
      <c r="I192" s="4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32">
        <f t="shared" si="28"/>
        <v>257.07414802326468</v>
      </c>
      <c r="F193" s="32">
        <f t="shared" si="41"/>
        <v>0.16507154384076572</v>
      </c>
      <c r="G193" s="32">
        <f t="shared" si="42"/>
        <v>1.3362323388537004E-3</v>
      </c>
      <c r="I193" s="4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32">
        <f t="shared" si="28"/>
        <v>256.99880521962297</v>
      </c>
      <c r="F194" s="32">
        <f t="shared" si="41"/>
        <v>0.16622068858608438</v>
      </c>
      <c r="G194" s="32">
        <f t="shared" si="42"/>
        <v>1.3462254607602489E-3</v>
      </c>
      <c r="I194" s="4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32">
        <f t="shared" ref="E195:E258" si="43" xml:space="preserve"> (2*H$10)/(-H$7+SQRT((H$7)^2+4*H$10*(LN(D195)-H$4)))</f>
        <v>256.90921400459513</v>
      </c>
      <c r="F195" s="32">
        <f t="shared" si="41"/>
        <v>0.16757349926005283</v>
      </c>
      <c r="G195" s="32">
        <f t="shared" si="42"/>
        <v>1.3569660418697451E-3</v>
      </c>
      <c r="I195" s="4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32">
        <f t="shared" si="43"/>
        <v>256.79125013117613</v>
      </c>
      <c r="F196" s="32">
        <f t="shared" si="41"/>
        <v>0.16894363637410226</v>
      </c>
      <c r="G196" s="32">
        <f t="shared" si="42"/>
        <v>1.3676859182803224E-3</v>
      </c>
      <c r="I196" s="4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32">
        <f t="shared" si="43"/>
        <v>256.68341816100747</v>
      </c>
      <c r="F197" s="32">
        <f t="shared" si="41"/>
        <v>0.17006493604940595</v>
      </c>
      <c r="G197" s="32">
        <f t="shared" si="42"/>
        <v>1.3773701278396654E-3</v>
      </c>
      <c r="I197" s="4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32">
        <f t="shared" si="43"/>
        <v>256.57099159963082</v>
      </c>
      <c r="F198" s="32">
        <f t="shared" si="41"/>
        <v>0.17144780988662089</v>
      </c>
      <c r="G198" s="32">
        <f t="shared" si="42"/>
        <v>1.3884648365815855E-3</v>
      </c>
      <c r="I198" s="4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32">
        <f t="shared" si="43"/>
        <v>256.36943475709427</v>
      </c>
      <c r="F199" s="32">
        <f t="shared" si="41"/>
        <v>0.17263669481372015</v>
      </c>
      <c r="G199" s="32">
        <f t="shared" si="42"/>
        <v>1.3992610633271842E-3</v>
      </c>
      <c r="I199" s="4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32">
        <f t="shared" si="43"/>
        <v>256.16317067355635</v>
      </c>
      <c r="F200" s="32">
        <f t="shared" si="41"/>
        <v>0.17439073173477479</v>
      </c>
      <c r="G200" s="32">
        <f t="shared" si="42"/>
        <v>1.4125034996077398E-3</v>
      </c>
      <c r="I200" s="4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32">
        <f t="shared" si="43"/>
        <v>255.92704747307295</v>
      </c>
      <c r="F201" s="32">
        <f t="shared" ref="F201:F210" si="44" xml:space="preserve"> E201^3*(1/SQRT(C201)-1/SQRT(B201))/((2*H$10+H$7*E201)*SQRT(11*43))</f>
        <v>0.1717116860827298</v>
      </c>
      <c r="G201" s="32">
        <f xml:space="preserve"> E201^2*(1/SQRT(C201)+1/SQRT(B201))/((2*H$10+H$7*E201)*SQRT(11*43))</f>
        <v>1.390906371353181E-3</v>
      </c>
      <c r="I201" s="4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32">
        <f t="shared" si="43"/>
        <v>255.66689189109113</v>
      </c>
      <c r="F202" s="32">
        <f t="shared" si="44"/>
        <v>0.17312013219283856</v>
      </c>
      <c r="G202" s="32">
        <f t="shared" ref="G202:G210" si="45" xml:space="preserve"> E202^2*(1/SQRT(C202)+1/SQRT(B202))/((2*H$10+H$7*E202)*SQRT(11*43))</f>
        <v>1.4030345387665497E-3</v>
      </c>
      <c r="I202" s="4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32">
        <f t="shared" si="43"/>
        <v>255.39132951228041</v>
      </c>
      <c r="F203" s="32">
        <f t="shared" si="44"/>
        <v>0.17482196026130045</v>
      </c>
      <c r="G203" s="32">
        <f t="shared" si="45"/>
        <v>1.4170376455655371E-3</v>
      </c>
      <c r="I203" s="4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32">
        <f t="shared" si="43"/>
        <v>255.0940435449989</v>
      </c>
      <c r="F204" s="32">
        <f t="shared" si="44"/>
        <v>0.17680609985123713</v>
      </c>
      <c r="G204" s="32">
        <f t="shared" si="45"/>
        <v>1.4318677973010631E-3</v>
      </c>
      <c r="I204" s="4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32">
        <f t="shared" si="43"/>
        <v>254.77554790629497</v>
      </c>
      <c r="F205" s="32">
        <f t="shared" si="44"/>
        <v>0.17821594974595592</v>
      </c>
      <c r="G205" s="32">
        <f t="shared" si="45"/>
        <v>1.4451466182098297E-3</v>
      </c>
      <c r="I205" s="4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32">
        <f t="shared" si="43"/>
        <v>254.50383415385883</v>
      </c>
      <c r="F206" s="32">
        <f t="shared" si="44"/>
        <v>0.18004448475399212</v>
      </c>
      <c r="G206" s="32">
        <f t="shared" si="45"/>
        <v>1.4592547290100824E-3</v>
      </c>
      <c r="I206" s="4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32">
        <f t="shared" si="43"/>
        <v>254.23369786120054</v>
      </c>
      <c r="F207" s="32">
        <f t="shared" si="44"/>
        <v>0.18199633868748816</v>
      </c>
      <c r="G207" s="32">
        <f t="shared" si="45"/>
        <v>1.4743314565983337E-3</v>
      </c>
      <c r="I207" s="4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32">
        <f t="shared" si="43"/>
        <v>253.94434549088831</v>
      </c>
      <c r="F208" s="32">
        <f t="shared" si="44"/>
        <v>0.18357046978032468</v>
      </c>
      <c r="G208" s="32">
        <f t="shared" si="45"/>
        <v>1.4879830449733809E-3</v>
      </c>
      <c r="I208" s="4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32">
        <f t="shared" si="43"/>
        <v>253.69460194852692</v>
      </c>
      <c r="F209" s="32">
        <f t="shared" si="44"/>
        <v>0.18539362478779939</v>
      </c>
      <c r="G209" s="32">
        <f t="shared" si="45"/>
        <v>1.5023341063861383E-3</v>
      </c>
      <c r="I209" s="4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32">
        <f t="shared" si="43"/>
        <v>253.47819075888202</v>
      </c>
      <c r="F210" s="32">
        <f t="shared" si="44"/>
        <v>0.18700650748476633</v>
      </c>
      <c r="G210" s="32">
        <f t="shared" si="45"/>
        <v>1.5156213255703944E-3</v>
      </c>
      <c r="I210" s="4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32">
        <f t="shared" si="43"/>
        <v>253.25311941513149</v>
      </c>
      <c r="F211" s="32">
        <f t="shared" ref="F211:F220" si="46" xml:space="preserve"> E211^3*(1/SQRT(C211)-1/SQRT(B211))/((2*H$10+H$7*E211)*SQRT(11*45))</f>
        <v>0.18400181199543184</v>
      </c>
      <c r="G211" s="32">
        <f xml:space="preserve"> E211^2*(1/SQRT(C211)+1/SQRT(B211))/((2*H$10+H$7*E211)*SQRT(11*45))</f>
        <v>1.4928872024795252E-3</v>
      </c>
      <c r="I211" s="4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32">
        <f t="shared" si="43"/>
        <v>253.07698915121225</v>
      </c>
      <c r="F212" s="32">
        <f t="shared" si="46"/>
        <v>0.18555454159081497</v>
      </c>
      <c r="G212" s="32">
        <f t="shared" ref="G212:G220" si="47" xml:space="preserve"> E212^2*(1/SQRT(C212)+1/SQRT(B212))/((2*H$10+H$7*E212)*SQRT(11*45))</f>
        <v>1.5053724720447085E-3</v>
      </c>
      <c r="I212" s="4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32">
        <f t="shared" si="43"/>
        <v>252.91924736786888</v>
      </c>
      <c r="F213" s="32">
        <f t="shared" si="46"/>
        <v>0.18721998091385317</v>
      </c>
      <c r="G213" s="32">
        <f t="shared" si="47"/>
        <v>1.5180600340886394E-3</v>
      </c>
      <c r="I213" s="4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32">
        <f t="shared" si="43"/>
        <v>252.75421573525219</v>
      </c>
      <c r="F214" s="32">
        <f t="shared" si="46"/>
        <v>0.18844548379290305</v>
      </c>
      <c r="G214" s="32">
        <f t="shared" si="47"/>
        <v>1.5297286698624059E-3</v>
      </c>
      <c r="I214" s="4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32">
        <f t="shared" si="43"/>
        <v>252.62147649223368</v>
      </c>
      <c r="F215" s="32">
        <f t="shared" si="46"/>
        <v>0.19007066786978119</v>
      </c>
      <c r="G215" s="32">
        <f t="shared" si="47"/>
        <v>1.5424775035889585E-3</v>
      </c>
      <c r="I215" s="4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32">
        <f t="shared" si="43"/>
        <v>252.53474121623697</v>
      </c>
      <c r="F216" s="32">
        <f t="shared" si="46"/>
        <v>0.19139540394284821</v>
      </c>
      <c r="G216" s="32">
        <f t="shared" si="47"/>
        <v>1.5533412468522704E-3</v>
      </c>
      <c r="I216" s="4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32">
        <f t="shared" si="43"/>
        <v>252.42337264518918</v>
      </c>
      <c r="F217" s="32">
        <f t="shared" si="46"/>
        <v>0.19254391309984431</v>
      </c>
      <c r="G217" s="32">
        <f t="shared" si="47"/>
        <v>1.5636468415521387E-3</v>
      </c>
      <c r="I217" s="4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32">
        <f t="shared" si="43"/>
        <v>252.2607350314122</v>
      </c>
      <c r="F218" s="32">
        <f t="shared" si="46"/>
        <v>0.19423870531165227</v>
      </c>
      <c r="G218" s="32">
        <f t="shared" si="47"/>
        <v>1.5770230219471883E-3</v>
      </c>
      <c r="I218" s="4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32">
        <f t="shared" si="43"/>
        <v>252.11982279360362</v>
      </c>
      <c r="F219" s="32">
        <f t="shared" si="46"/>
        <v>0.19578467589085607</v>
      </c>
      <c r="G219" s="32">
        <f t="shared" si="47"/>
        <v>1.5892257726824383E-3</v>
      </c>
      <c r="I219" s="4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32">
        <f t="shared" si="43"/>
        <v>251.96059353419457</v>
      </c>
      <c r="F220" s="32">
        <f t="shared" si="46"/>
        <v>0.19722075216354781</v>
      </c>
      <c r="G220" s="32">
        <f t="shared" si="47"/>
        <v>1.6016991563269274E-3</v>
      </c>
      <c r="I220" s="4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32">
        <f t="shared" si="43"/>
        <v>251.79976841415751</v>
      </c>
      <c r="F221" s="32">
        <f t="shared" ref="F221:F230" si="48" xml:space="preserve"> E221^3*(1/SQRT(C221)-1/SQRT(B221))/((2*H$10+H$7*E221)*SQRT(11*47))</f>
        <v>0.19389583742407207</v>
      </c>
      <c r="G221" s="32">
        <f xml:space="preserve"> E221^2*(1/SQRT(C221)+1/SQRT(B221))/((2*H$10+H$7*E221)*SQRT(11*47))</f>
        <v>1.577122575084049E-3</v>
      </c>
      <c r="I221" s="4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32">
        <f t="shared" si="43"/>
        <v>251.64758613860934</v>
      </c>
      <c r="F222" s="32">
        <f t="shared" si="48"/>
        <v>0.19550900601751808</v>
      </c>
      <c r="G222" s="32">
        <f t="shared" ref="G222:G230" si="49" xml:space="preserve"> E222^2*(1/SQRT(C222)+1/SQRT(B222))/((2*H$10+H$7*E222)*SQRT(11*47))</f>
        <v>1.5901457530435607E-3</v>
      </c>
      <c r="I222" s="4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32">
        <f t="shared" si="43"/>
        <v>251.43162367774733</v>
      </c>
      <c r="F223" s="32">
        <f t="shared" si="48"/>
        <v>0.1978390077096939</v>
      </c>
      <c r="G223" s="32">
        <f t="shared" si="49"/>
        <v>1.6064052045083733E-3</v>
      </c>
      <c r="I223" s="4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32">
        <f t="shared" si="43"/>
        <v>251.24691948089136</v>
      </c>
      <c r="F224" s="32">
        <f t="shared" si="48"/>
        <v>0.19939733996728809</v>
      </c>
      <c r="G224" s="32">
        <f t="shared" si="49"/>
        <v>1.6196082174610971E-3</v>
      </c>
      <c r="I224" s="4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32">
        <f t="shared" si="43"/>
        <v>251.08732487865942</v>
      </c>
      <c r="F225" s="32">
        <f t="shared" si="48"/>
        <v>0.20095213629404207</v>
      </c>
      <c r="G225" s="32">
        <f t="shared" si="49"/>
        <v>1.6330078697696282E-3</v>
      </c>
      <c r="I225" s="4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32">
        <f t="shared" si="43"/>
        <v>250.8924681746312</v>
      </c>
      <c r="F226" s="32">
        <f t="shared" si="48"/>
        <v>0.20272383057564478</v>
      </c>
      <c r="G226" s="32">
        <f t="shared" si="49"/>
        <v>1.6472805463402496E-3</v>
      </c>
      <c r="I226" s="4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32">
        <f t="shared" si="43"/>
        <v>250.63518063277255</v>
      </c>
      <c r="F227" s="32">
        <f t="shared" si="48"/>
        <v>0.20425115125134768</v>
      </c>
      <c r="G227" s="32">
        <f t="shared" si="49"/>
        <v>1.6614433735474517E-3</v>
      </c>
      <c r="I227" s="4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32">
        <f t="shared" si="43"/>
        <v>250.39519267501515</v>
      </c>
      <c r="F228" s="32">
        <f t="shared" si="48"/>
        <v>0.20656413960685785</v>
      </c>
      <c r="G228" s="32">
        <f t="shared" si="49"/>
        <v>1.6785071944529595E-3</v>
      </c>
      <c r="I228" s="4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32">
        <f t="shared" si="43"/>
        <v>250.22162432201299</v>
      </c>
      <c r="F229" s="32">
        <f t="shared" si="48"/>
        <v>0.20805454398563805</v>
      </c>
      <c r="G229" s="32">
        <f t="shared" si="49"/>
        <v>1.6921226155075194E-3</v>
      </c>
      <c r="I229" s="4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32">
        <f t="shared" si="43"/>
        <v>250.06097909987932</v>
      </c>
      <c r="F230" s="32">
        <f t="shared" si="48"/>
        <v>0.20946192345523482</v>
      </c>
      <c r="G230" s="32">
        <f t="shared" si="49"/>
        <v>1.7048241239019241E-3</v>
      </c>
      <c r="I230" s="4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32">
        <f t="shared" si="43"/>
        <v>249.89119552799303</v>
      </c>
      <c r="F231" s="32">
        <f t="shared" ref="F231:F240" si="50" xml:space="preserve"> E231^3*(1/SQRT(C231)-1/SQRT(B231))/((2*H$10+H$7*E231)*SQRT(11*49))</f>
        <v>0.20694854161330806</v>
      </c>
      <c r="G231" s="32">
        <f xml:space="preserve"> E231^2*(1/SQRT(C231)+1/SQRT(B231))/((2*H$10+H$7*E231)*SQRT(11*49))</f>
        <v>1.6832837423557108E-3</v>
      </c>
      <c r="I231" s="4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32">
        <f t="shared" si="43"/>
        <v>249.73731833863533</v>
      </c>
      <c r="F232" s="32">
        <f t="shared" si="50"/>
        <v>0.20886054802635864</v>
      </c>
      <c r="G232" s="32">
        <f t="shared" ref="G232:G240" si="51" xml:space="preserve"> E232^2*(1/SQRT(C232)+1/SQRT(B232))/((2*H$10+H$7*E232)*SQRT(11*49))</f>
        <v>1.6977606034689675E-3</v>
      </c>
      <c r="I232" s="4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32">
        <f t="shared" si="43"/>
        <v>249.52267883461903</v>
      </c>
      <c r="F233" s="32">
        <f t="shared" si="50"/>
        <v>0.21042689439021769</v>
      </c>
      <c r="G233" s="32">
        <f t="shared" si="51"/>
        <v>1.7118545666899075E-3</v>
      </c>
      <c r="I233" s="4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32">
        <f t="shared" si="43"/>
        <v>249.36196143035679</v>
      </c>
      <c r="F234" s="32">
        <f t="shared" si="50"/>
        <v>0.21202414672159065</v>
      </c>
      <c r="G234" s="32">
        <f t="shared" si="51"/>
        <v>1.7255877191576655E-3</v>
      </c>
      <c r="I234" s="4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39">
        <f t="shared" si="43"/>
        <v>249.1987268676566</v>
      </c>
      <c r="F235" s="39">
        <f t="shared" si="50"/>
        <v>0.21343698691772514</v>
      </c>
      <c r="G235" s="39">
        <f t="shared" si="51"/>
        <v>1.7383082723451415E-3</v>
      </c>
      <c r="H235" s="30"/>
      <c r="I235" s="47"/>
      <c r="J235" s="48"/>
      <c r="K235" s="25"/>
      <c r="L235" s="25"/>
      <c r="M235" s="22"/>
      <c r="N235" s="22"/>
      <c r="P235" s="33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32">
        <f t="shared" si="43"/>
        <v>249.03607029885131</v>
      </c>
      <c r="F236" s="32">
        <f t="shared" si="50"/>
        <v>0.21502185653060182</v>
      </c>
      <c r="G236" s="32">
        <f t="shared" si="51"/>
        <v>1.7515344182992268E-3</v>
      </c>
      <c r="I236" s="4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32">
        <f t="shared" si="43"/>
        <v>248.884900875689</v>
      </c>
      <c r="F237" s="32">
        <f t="shared" si="50"/>
        <v>0.21657360164697612</v>
      </c>
      <c r="G237" s="32">
        <f t="shared" si="51"/>
        <v>1.764720801294341E-3</v>
      </c>
      <c r="I237" s="4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32">
        <f t="shared" si="43"/>
        <v>248.7273699772814</v>
      </c>
      <c r="F238" s="32">
        <f t="shared" si="50"/>
        <v>0.21876642217382566</v>
      </c>
      <c r="G238" s="32">
        <f t="shared" si="51"/>
        <v>1.7801219147871234E-3</v>
      </c>
      <c r="I238" s="4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32">
        <f t="shared" si="43"/>
        <v>248.58528428220697</v>
      </c>
      <c r="F239" s="32">
        <f t="shared" si="50"/>
        <v>0.22019879432800599</v>
      </c>
      <c r="G239" s="32">
        <f t="shared" si="51"/>
        <v>1.7925420236315423E-3</v>
      </c>
      <c r="I239" s="4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32">
        <f t="shared" si="43"/>
        <v>248.3820950514781</v>
      </c>
      <c r="F240" s="32">
        <f t="shared" si="50"/>
        <v>0.22170277079292516</v>
      </c>
      <c r="G240" s="32">
        <f t="shared" si="51"/>
        <v>1.8064511888193826E-3</v>
      </c>
      <c r="I240" s="4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32">
        <f t="shared" si="43"/>
        <v>248.14528813631904</v>
      </c>
      <c r="F241" s="32">
        <f t="shared" ref="F241:F250" si="52" xml:space="preserve"> E241^3*(1/SQRT(C241)-1/SQRT(B241))/((2*H$10+H$7*E241)*SQRT(11*51))</f>
        <v>0.21869750966747994</v>
      </c>
      <c r="G241" s="32">
        <f xml:space="preserve"> E241^2*(1/SQRT(C241)+1/SQRT(B241))/((2*H$10+H$7*E241)*SQRT(11*51))</f>
        <v>1.783859274258682E-3</v>
      </c>
      <c r="I241" s="4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32">
        <f t="shared" si="43"/>
        <v>247.90004958282182</v>
      </c>
      <c r="F242" s="32">
        <f t="shared" si="52"/>
        <v>0.22063159029582149</v>
      </c>
      <c r="G242" s="32">
        <f t="shared" ref="G242:G250" si="53" xml:space="preserve"> E242^2*(1/SQRT(C242)+1/SQRT(B242))/((2*H$10+H$7*E242)*SQRT(11*51))</f>
        <v>1.7997753677553025E-3</v>
      </c>
      <c r="I242" s="4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32">
        <f t="shared" si="43"/>
        <v>247.64733281354154</v>
      </c>
      <c r="F243" s="32">
        <f t="shared" si="52"/>
        <v>0.22291401739661229</v>
      </c>
      <c r="G243" s="32">
        <f t="shared" si="53"/>
        <v>1.8176380344918695E-3</v>
      </c>
      <c r="I243" s="4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32">
        <f t="shared" si="43"/>
        <v>247.47717262082443</v>
      </c>
      <c r="F244" s="32">
        <f t="shared" si="52"/>
        <v>0.22431421681041591</v>
      </c>
      <c r="G244" s="32">
        <f t="shared" si="53"/>
        <v>1.8311354750926796E-3</v>
      </c>
      <c r="I244" s="4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32">
        <f t="shared" si="43"/>
        <v>247.29352100516977</v>
      </c>
      <c r="F245" s="32">
        <f t="shared" si="52"/>
        <v>0.22692269309859137</v>
      </c>
      <c r="G245" s="32">
        <f t="shared" si="53"/>
        <v>1.8496580833358249E-3</v>
      </c>
      <c r="I245" s="4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32">
        <f t="shared" si="43"/>
        <v>247.11028053802849</v>
      </c>
      <c r="F246" s="32">
        <f t="shared" si="52"/>
        <v>0.22887327336685839</v>
      </c>
      <c r="G246" s="32">
        <f t="shared" si="53"/>
        <v>1.8649543545978936E-3</v>
      </c>
      <c r="I246" s="4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32">
        <f t="shared" si="43"/>
        <v>246.93551019847078</v>
      </c>
      <c r="F247" s="32">
        <f t="shared" si="52"/>
        <v>0.23080199034232909</v>
      </c>
      <c r="G247" s="32">
        <f t="shared" si="53"/>
        <v>1.8806156564700645E-3</v>
      </c>
      <c r="I247" s="4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32">
        <f t="shared" si="43"/>
        <v>246.75672382686392</v>
      </c>
      <c r="F248" s="32">
        <f t="shared" si="52"/>
        <v>0.23270642402262282</v>
      </c>
      <c r="G248" s="32">
        <f t="shared" si="53"/>
        <v>1.8964884969848049E-3</v>
      </c>
      <c r="I248" s="4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32">
        <f t="shared" si="43"/>
        <v>246.65084550503144</v>
      </c>
      <c r="F249" s="32">
        <f t="shared" si="52"/>
        <v>0.23393637947086959</v>
      </c>
      <c r="G249" s="32">
        <f t="shared" si="53"/>
        <v>1.9087546295682566E-3</v>
      </c>
      <c r="I249" s="4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32">
        <f t="shared" si="43"/>
        <v>246.51828165923672</v>
      </c>
      <c r="F250" s="32">
        <f t="shared" si="52"/>
        <v>0.23566725150335957</v>
      </c>
      <c r="G250" s="32">
        <f t="shared" si="53"/>
        <v>1.9227840209723977E-3</v>
      </c>
      <c r="I250" s="4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32">
        <f t="shared" si="43"/>
        <v>246.46591859961785</v>
      </c>
      <c r="F251" s="32">
        <f t="shared" ref="F251:F260" si="54" xml:space="preserve"> E251^3*(1/SQRT(C251)-1/SQRT(B251))/((2*H$10+H$7*E251)*SQRT(11*53))</f>
        <v>0.23234753353393209</v>
      </c>
      <c r="G251" s="32">
        <f xml:space="preserve"> E251^2*(1/SQRT(C251)+1/SQRT(B251))/((2*H$10+H$7*E251)*SQRT(11*53))</f>
        <v>1.89631658893928E-3</v>
      </c>
      <c r="I251" s="4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32">
        <f t="shared" si="43"/>
        <v>246.43728994159588</v>
      </c>
      <c r="F252" s="32">
        <f t="shared" si="54"/>
        <v>0.23365570832829463</v>
      </c>
      <c r="G252" s="32">
        <f t="shared" ref="G252:G260" si="55" xml:space="preserve"> E252^2*(1/SQRT(C252)+1/SQRT(B252))/((2*H$10+H$7*E252)*SQRT(11*53))</f>
        <v>1.9079444467653161E-3</v>
      </c>
      <c r="I252" s="4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32">
        <f t="shared" si="43"/>
        <v>246.43957360401592</v>
      </c>
      <c r="F253" s="32">
        <f t="shared" si="54"/>
        <v>0.23545633976828717</v>
      </c>
      <c r="G253" s="32">
        <f t="shared" si="55"/>
        <v>1.9206659510116483E-3</v>
      </c>
      <c r="I253" s="4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32">
        <f t="shared" si="43"/>
        <v>246.4270450157947</v>
      </c>
      <c r="F254" s="32">
        <f t="shared" si="54"/>
        <v>0.23645160671420545</v>
      </c>
      <c r="G254" s="32">
        <f t="shared" si="55"/>
        <v>1.9307830409737577E-3</v>
      </c>
      <c r="I254" s="4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32">
        <f t="shared" si="43"/>
        <v>246.35426755025384</v>
      </c>
      <c r="F255" s="32">
        <f t="shared" si="54"/>
        <v>0.23805706455529702</v>
      </c>
      <c r="G255" s="32">
        <f t="shared" si="55"/>
        <v>1.9436188492054497E-3</v>
      </c>
      <c r="I255" s="4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32">
        <f t="shared" si="43"/>
        <v>246.2970336146534</v>
      </c>
      <c r="F256" s="32">
        <f t="shared" si="54"/>
        <v>0.23941344015851382</v>
      </c>
      <c r="G256" s="32">
        <f t="shared" si="55"/>
        <v>1.9559801855503541E-3</v>
      </c>
      <c r="I256" s="4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32">
        <f t="shared" si="43"/>
        <v>246.23998754417386</v>
      </c>
      <c r="F257" s="32">
        <f t="shared" si="54"/>
        <v>0.24093860883608434</v>
      </c>
      <c r="G257" s="32">
        <f t="shared" si="55"/>
        <v>1.9683495442595319E-3</v>
      </c>
      <c r="I257" s="4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32">
        <f t="shared" si="43"/>
        <v>246.14214462363336</v>
      </c>
      <c r="F258" s="32">
        <f t="shared" si="54"/>
        <v>0.24241646463185826</v>
      </c>
      <c r="G258" s="32">
        <f t="shared" si="55"/>
        <v>1.9817680152355009E-3</v>
      </c>
      <c r="I258" s="4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32">
        <f t="shared" ref="E259:E322" si="56" xml:space="preserve"> (2*H$10)/(-H$7+SQRT((H$7)^2+4*H$10*(LN(D259)-H$4)))</f>
        <v>246.03716582508807</v>
      </c>
      <c r="F259" s="32">
        <f t="shared" si="54"/>
        <v>0.24447011901366425</v>
      </c>
      <c r="G259" s="32">
        <f t="shared" si="55"/>
        <v>1.9973650715329524E-3</v>
      </c>
      <c r="I259" s="4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32">
        <f t="shared" si="56"/>
        <v>245.82130939859016</v>
      </c>
      <c r="F260" s="32">
        <f t="shared" si="54"/>
        <v>0.24674834963086759</v>
      </c>
      <c r="G260" s="32">
        <f t="shared" si="55"/>
        <v>2.0152737821889631E-3</v>
      </c>
      <c r="I260" s="4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32">
        <f t="shared" si="56"/>
        <v>245.56959229224648</v>
      </c>
      <c r="F261" s="32">
        <f t="shared" ref="F261:F270" si="57" xml:space="preserve"> E261^3*(1/SQRT(C261)-1/SQRT(B261))/((2*H$10+H$7*E261)*SQRT(11*55))</f>
        <v>0.24389613782475694</v>
      </c>
      <c r="G261" s="32">
        <f xml:space="preserve"> E261^2*(1/SQRT(C261)+1/SQRT(B261))/((2*H$10+H$7*E261)*SQRT(11*55))</f>
        <v>1.9938723729387687E-3</v>
      </c>
      <c r="I261" s="4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32">
        <f t="shared" si="56"/>
        <v>245.29463727388131</v>
      </c>
      <c r="F262" s="32">
        <f t="shared" si="57"/>
        <v>0.24572014480862903</v>
      </c>
      <c r="G262" s="32">
        <f t="shared" ref="G262:G270" si="58" xml:space="preserve"> E262^2*(1/SQRT(C262)+1/SQRT(B262))/((2*H$10+H$7*E262)*SQRT(11*55))</f>
        <v>2.0112736605483513E-3</v>
      </c>
      <c r="I262" s="4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32">
        <f t="shared" si="56"/>
        <v>245.0364149155447</v>
      </c>
      <c r="F263" s="32">
        <f t="shared" si="57"/>
        <v>0.248007700782578</v>
      </c>
      <c r="G263" s="32">
        <f t="shared" si="58"/>
        <v>2.0302077715602614E-3</v>
      </c>
      <c r="I263" s="4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32">
        <f t="shared" si="56"/>
        <v>244.7802045562579</v>
      </c>
      <c r="F264" s="32">
        <f t="shared" si="57"/>
        <v>0.25042685356050554</v>
      </c>
      <c r="G264" s="32">
        <f t="shared" si="58"/>
        <v>2.0496151700815759E-3</v>
      </c>
      <c r="I264" s="4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32">
        <f t="shared" si="56"/>
        <v>244.55398403349656</v>
      </c>
      <c r="F265" s="32">
        <f t="shared" si="57"/>
        <v>0.25337361325838337</v>
      </c>
      <c r="G265" s="32">
        <f t="shared" si="58"/>
        <v>2.0702576784303039E-3</v>
      </c>
      <c r="I265" s="4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32">
        <f t="shared" si="56"/>
        <v>244.33880264945003</v>
      </c>
      <c r="F266" s="32">
        <f t="shared" si="57"/>
        <v>0.25599954657070484</v>
      </c>
      <c r="G266" s="32">
        <f t="shared" si="58"/>
        <v>2.0902766817944311E-3</v>
      </c>
      <c r="I266" s="4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32">
        <f t="shared" si="56"/>
        <v>244.0875432178162</v>
      </c>
      <c r="F267" s="32">
        <f t="shared" si="57"/>
        <v>0.25814036181831684</v>
      </c>
      <c r="G267" s="32">
        <f t="shared" si="58"/>
        <v>2.1092295654168047E-3</v>
      </c>
      <c r="I267" s="4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32">
        <f t="shared" si="56"/>
        <v>243.74746440696845</v>
      </c>
      <c r="F268" s="32">
        <f t="shared" si="57"/>
        <v>0.26004253489956825</v>
      </c>
      <c r="G268" s="32">
        <f t="shared" si="58"/>
        <v>2.1282902684085828E-3</v>
      </c>
      <c r="I268" s="4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32">
        <f t="shared" si="56"/>
        <v>243.41524338547882</v>
      </c>
      <c r="F269" s="32">
        <f t="shared" si="57"/>
        <v>0.26196885032581363</v>
      </c>
      <c r="G269" s="32">
        <f t="shared" si="58"/>
        <v>2.1476968335552393E-3</v>
      </c>
      <c r="I269" s="4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32">
        <f t="shared" si="56"/>
        <v>243.09384402713187</v>
      </c>
      <c r="F270" s="32">
        <f t="shared" si="57"/>
        <v>0.26400556410926701</v>
      </c>
      <c r="G270" s="32">
        <f t="shared" si="58"/>
        <v>2.1671762438654858E-3</v>
      </c>
      <c r="I270" s="4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32">
        <f t="shared" si="56"/>
        <v>242.82378081593646</v>
      </c>
      <c r="F271" s="32">
        <f t="shared" ref="F271:F280" si="59" xml:space="preserve"> E271^3*(1/SQRT(C271)-1/SQRT(B271))/((2*H$10+H$7*E271)*SQRT(11*57))</f>
        <v>0.26147910495799054</v>
      </c>
      <c r="G271" s="32">
        <f xml:space="preserve"> E271^2*(1/SQRT(C271)+1/SQRT(B271))/((2*H$10+H$7*E271)*SQRT(11*57))</f>
        <v>2.1470174824782346E-3</v>
      </c>
      <c r="I271" s="4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32">
        <f t="shared" si="56"/>
        <v>242.59956791692434</v>
      </c>
      <c r="F272" s="32">
        <f t="shared" si="59"/>
        <v>0.26405124529030105</v>
      </c>
      <c r="G272" s="32">
        <f t="shared" ref="G272:G280" si="60" xml:space="preserve"> E272^2*(1/SQRT(C272)+1/SQRT(B272))/((2*H$10+H$7*E272)*SQRT(11*57))</f>
        <v>2.1675049607443138E-3</v>
      </c>
      <c r="I272" s="4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32">
        <f t="shared" si="56"/>
        <v>242.35720136011247</v>
      </c>
      <c r="F273" s="32">
        <f t="shared" si="59"/>
        <v>0.26725298857168422</v>
      </c>
      <c r="G273" s="32">
        <f t="shared" si="60"/>
        <v>2.1901107626393079E-3</v>
      </c>
      <c r="I273" s="4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32">
        <f t="shared" si="56"/>
        <v>242.07483935981367</v>
      </c>
      <c r="F274" s="32">
        <f t="shared" si="59"/>
        <v>0.26976127379070525</v>
      </c>
      <c r="G274" s="32">
        <f t="shared" si="60"/>
        <v>2.211773703306134E-3</v>
      </c>
      <c r="I274" s="4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32">
        <f t="shared" si="56"/>
        <v>241.80615784354632</v>
      </c>
      <c r="F275" s="32">
        <f t="shared" si="59"/>
        <v>0.27224503337407846</v>
      </c>
      <c r="G275" s="32">
        <f t="shared" si="60"/>
        <v>2.2327179205935844E-3</v>
      </c>
      <c r="I275" s="4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32">
        <f t="shared" si="56"/>
        <v>241.52949140978075</v>
      </c>
      <c r="F276" s="32">
        <f t="shared" si="59"/>
        <v>0.27495815709893884</v>
      </c>
      <c r="G276" s="32">
        <f t="shared" si="60"/>
        <v>2.2554973339947849E-3</v>
      </c>
      <c r="I276" s="4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32">
        <f t="shared" si="56"/>
        <v>241.233942997811</v>
      </c>
      <c r="F277" s="32">
        <f t="shared" si="59"/>
        <v>0.27721745743016096</v>
      </c>
      <c r="G277" s="32">
        <f t="shared" si="60"/>
        <v>2.2765896716694795E-3</v>
      </c>
      <c r="I277" s="4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32">
        <f t="shared" si="56"/>
        <v>240.96576562588467</v>
      </c>
      <c r="F278" s="32">
        <f t="shared" si="59"/>
        <v>0.27979351451647799</v>
      </c>
      <c r="G278" s="32">
        <f t="shared" si="60"/>
        <v>2.2982779547402726E-3</v>
      </c>
      <c r="I278" s="4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32">
        <f t="shared" si="56"/>
        <v>240.80128996907453</v>
      </c>
      <c r="F279" s="32">
        <f t="shared" si="59"/>
        <v>0.28218078516835887</v>
      </c>
      <c r="G279" s="32">
        <f t="shared" si="60"/>
        <v>2.3172036935550054E-3</v>
      </c>
      <c r="I279" s="4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32">
        <f t="shared" si="56"/>
        <v>240.66646423839143</v>
      </c>
      <c r="F280" s="32">
        <f t="shared" si="59"/>
        <v>0.28364655729678112</v>
      </c>
      <c r="G280" s="32">
        <f t="shared" si="60"/>
        <v>2.3322700421703211E-3</v>
      </c>
      <c r="I280" s="4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32">
        <f t="shared" si="56"/>
        <v>240.55573246194984</v>
      </c>
      <c r="F281" s="32">
        <f t="shared" ref="F281:F290" si="61" xml:space="preserve"> E281^3*(1/SQRT(C281)-1/SQRT(B281))/((2*H$10+H$7*E281)*SQRT(11*59))</f>
        <v>0.28058165542151103</v>
      </c>
      <c r="G281" s="32">
        <f xml:space="preserve"> E281^2*(1/SQRT(C281)+1/SQRT(B281))/((2*H$10+H$7*E281)*SQRT(11*59))</f>
        <v>2.3074823583934521E-3</v>
      </c>
      <c r="I281" s="4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32">
        <f t="shared" si="56"/>
        <v>240.46553754336284</v>
      </c>
      <c r="F282" s="32">
        <f t="shared" si="61"/>
        <v>0.28304597394331033</v>
      </c>
      <c r="G282" s="32">
        <f t="shared" ref="G282:G290" si="62" xml:space="preserve"> E282^2*(1/SQRT(C282)+1/SQRT(B282))/((2*H$10+H$7*E282)*SQRT(11*59))</f>
        <v>2.3253943451783813E-3</v>
      </c>
      <c r="I282" s="4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32">
        <f t="shared" si="56"/>
        <v>240.34074843109241</v>
      </c>
      <c r="F283" s="32">
        <f t="shared" si="61"/>
        <v>0.28518340321691482</v>
      </c>
      <c r="G283" s="32">
        <f t="shared" si="62"/>
        <v>2.343386726949647E-3</v>
      </c>
      <c r="I283" s="4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32">
        <f t="shared" si="56"/>
        <v>240.21705111552953</v>
      </c>
      <c r="F284" s="32">
        <f t="shared" si="61"/>
        <v>0.28680962968896778</v>
      </c>
      <c r="G284" s="32">
        <f t="shared" si="62"/>
        <v>2.3592969688482172E-3</v>
      </c>
      <c r="I284" s="4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32">
        <f t="shared" si="56"/>
        <v>240.13701689982983</v>
      </c>
      <c r="F285" s="32">
        <f t="shared" si="61"/>
        <v>0.28840196750247815</v>
      </c>
      <c r="G285" s="32">
        <f t="shared" si="62"/>
        <v>2.3737917508534815E-3</v>
      </c>
      <c r="I285" s="4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32">
        <f t="shared" si="56"/>
        <v>239.99241258577615</v>
      </c>
      <c r="F286" s="32">
        <f t="shared" si="61"/>
        <v>0.29035893572828514</v>
      </c>
      <c r="G286" s="32">
        <f t="shared" si="62"/>
        <v>2.3911004221761124E-3</v>
      </c>
      <c r="I286" s="4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32">
        <f t="shared" si="56"/>
        <v>239.83318780850547</v>
      </c>
      <c r="F287" s="32">
        <f t="shared" si="61"/>
        <v>0.29253878095319152</v>
      </c>
      <c r="G287" s="32">
        <f t="shared" si="62"/>
        <v>2.4099986286981452E-3</v>
      </c>
      <c r="I287" s="4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32">
        <f t="shared" si="56"/>
        <v>239.70035107213113</v>
      </c>
      <c r="F288" s="32">
        <f t="shared" si="61"/>
        <v>0.29490234316287756</v>
      </c>
      <c r="G288" s="32">
        <f t="shared" si="62"/>
        <v>2.428018949008898E-3</v>
      </c>
      <c r="I288" s="4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32">
        <f t="shared" si="56"/>
        <v>239.57569453922861</v>
      </c>
      <c r="F289" s="32">
        <f t="shared" si="61"/>
        <v>0.29742498069347223</v>
      </c>
      <c r="G289" s="32">
        <f t="shared" si="62"/>
        <v>2.4480240662804343E-3</v>
      </c>
      <c r="I289" s="4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32">
        <f t="shared" si="56"/>
        <v>239.40358210039383</v>
      </c>
      <c r="F290" s="32">
        <f t="shared" si="61"/>
        <v>0.29942264603927132</v>
      </c>
      <c r="G290" s="32">
        <f t="shared" si="62"/>
        <v>2.46712102858512E-3</v>
      </c>
      <c r="I290" s="4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32">
        <f t="shared" si="56"/>
        <v>239.17840766660638</v>
      </c>
      <c r="F291" s="32">
        <f t="shared" ref="F291:F300" si="63" xml:space="preserve"> E291^3*(1/SQRT(C291)-1/SQRT(B291))/((2*H$10+H$7*E291)*SQRT(11*61))</f>
        <v>0.2970649492650505</v>
      </c>
      <c r="G291" s="32">
        <f xml:space="preserve"> E291^2*(1/SQRT(C291)+1/SQRT(B291))/((2*H$10+H$7*E291)*SQRT(11*61))</f>
        <v>2.4470053353518235E-3</v>
      </c>
      <c r="I291" s="4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32">
        <f t="shared" si="56"/>
        <v>238.97096441549124</v>
      </c>
      <c r="F292" s="32">
        <f t="shared" si="63"/>
        <v>0.29966422706232343</v>
      </c>
      <c r="G292" s="32">
        <f t="shared" ref="G292:G300" si="64" xml:space="preserve"> E292^2*(1/SQRT(C292)+1/SQRT(B292))/((2*H$10+H$7*E292)*SQRT(11*61))</f>
        <v>2.4687934325122703E-3</v>
      </c>
      <c r="I292" s="4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32">
        <f t="shared" si="56"/>
        <v>238.73004649184026</v>
      </c>
      <c r="F293" s="32">
        <f t="shared" si="63"/>
        <v>0.30231931079309404</v>
      </c>
      <c r="G293" s="32">
        <f t="shared" si="64"/>
        <v>2.4917654835647828E-3</v>
      </c>
      <c r="I293" s="4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32">
        <f t="shared" si="56"/>
        <v>238.53099440558452</v>
      </c>
      <c r="F294" s="32">
        <f t="shared" si="63"/>
        <v>0.30449734916617727</v>
      </c>
      <c r="G294" s="32">
        <f t="shared" si="64"/>
        <v>2.5116018084584738E-3</v>
      </c>
      <c r="I294" s="4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32">
        <f t="shared" si="56"/>
        <v>238.33599775756304</v>
      </c>
      <c r="F295" s="32">
        <f t="shared" si="63"/>
        <v>0.30720996700036496</v>
      </c>
      <c r="G295" s="32">
        <f t="shared" si="64"/>
        <v>2.5338604096499691E-3</v>
      </c>
      <c r="I295" s="4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32">
        <f t="shared" si="56"/>
        <v>238.09533915887332</v>
      </c>
      <c r="F296" s="32">
        <f t="shared" si="63"/>
        <v>0.31043887618901822</v>
      </c>
      <c r="G296" s="32">
        <f t="shared" si="64"/>
        <v>2.5596772536302299E-3</v>
      </c>
      <c r="I296" s="4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32">
        <f t="shared" si="56"/>
        <v>237.88674316636019</v>
      </c>
      <c r="F297" s="32">
        <f t="shared" si="63"/>
        <v>0.31241598722446356</v>
      </c>
      <c r="G297" s="32">
        <f t="shared" si="64"/>
        <v>2.5793483540590607E-3</v>
      </c>
      <c r="I297" s="4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32">
        <f t="shared" si="56"/>
        <v>237.68741347246538</v>
      </c>
      <c r="F298" s="32">
        <f t="shared" si="63"/>
        <v>0.31557511051078946</v>
      </c>
      <c r="G298" s="32">
        <f t="shared" si="64"/>
        <v>2.6043519301074034E-3</v>
      </c>
      <c r="I298" s="4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32">
        <f t="shared" si="56"/>
        <v>237.52282465887376</v>
      </c>
      <c r="F299" s="32">
        <f t="shared" si="63"/>
        <v>0.31767609149294224</v>
      </c>
      <c r="G299" s="32">
        <f t="shared" si="64"/>
        <v>2.6238217409776435E-3</v>
      </c>
      <c r="I299" s="4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32">
        <f t="shared" si="56"/>
        <v>237.34100095855777</v>
      </c>
      <c r="F300" s="32">
        <f t="shared" si="63"/>
        <v>0.32040002061571005</v>
      </c>
      <c r="G300" s="32">
        <f t="shared" si="64"/>
        <v>2.6465207263113798E-3</v>
      </c>
      <c r="I300" s="4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39">
        <f t="shared" si="56"/>
        <v>237.16965794286756</v>
      </c>
      <c r="F301" s="39">
        <f t="shared" ref="F301:F310" si="65" xml:space="preserve"> E301^3*(1/SQRT(C301)-1/SQRT(B301))/((2*H$10+H$7*E301)*SQRT(11*63))</f>
        <v>0.31780793995811796</v>
      </c>
      <c r="G301" s="39">
        <f xml:space="preserve"> E301^2*(1/SQRT(C301)+1/SQRT(B301))/((2*H$10+H$7*E301)*SQRT(11*63))</f>
        <v>2.6244035748145596E-3</v>
      </c>
      <c r="H301" s="30"/>
      <c r="I301" s="47"/>
      <c r="J301" s="48"/>
      <c r="K301" s="25"/>
      <c r="L301" s="25"/>
      <c r="M301" s="22"/>
      <c r="N301" s="22"/>
      <c r="P301" s="33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32">
        <f t="shared" si="56"/>
        <v>237.04077123908004</v>
      </c>
      <c r="F302" s="32">
        <f t="shared" si="65"/>
        <v>0.31995241623614701</v>
      </c>
      <c r="G302" s="32">
        <f t="shared" ref="G302:G310" si="66" xml:space="preserve"> E302^2*(1/SQRT(C302)+1/SQRT(B302))/((2*H$10+H$7*E302)*SQRT(11*63))</f>
        <v>2.6428989784864467E-3</v>
      </c>
      <c r="I302" s="4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32">
        <f t="shared" si="56"/>
        <v>236.86399210792811</v>
      </c>
      <c r="F303" s="32">
        <f t="shared" si="65"/>
        <v>0.32270658597785684</v>
      </c>
      <c r="G303" s="32">
        <f t="shared" si="66"/>
        <v>2.6665100180307739E-3</v>
      </c>
      <c r="I303" s="4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32">
        <f t="shared" si="56"/>
        <v>236.70125800403179</v>
      </c>
      <c r="F304" s="32">
        <f t="shared" si="65"/>
        <v>0.3244867901240871</v>
      </c>
      <c r="G304" s="32">
        <f t="shared" si="66"/>
        <v>2.684303778731426E-3</v>
      </c>
      <c r="I304" s="4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32">
        <f t="shared" si="56"/>
        <v>236.48810401509203</v>
      </c>
      <c r="F305" s="32">
        <f t="shared" si="65"/>
        <v>0.3272379388814865</v>
      </c>
      <c r="G305" s="32">
        <f t="shared" si="66"/>
        <v>2.7079223652581672E-3</v>
      </c>
      <c r="I305" s="4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32">
        <f t="shared" si="56"/>
        <v>236.26739197379766</v>
      </c>
      <c r="F306" s="32">
        <f t="shared" si="65"/>
        <v>0.3299654330907954</v>
      </c>
      <c r="G306" s="32">
        <f t="shared" si="66"/>
        <v>2.7315762989288212E-3</v>
      </c>
      <c r="I306" s="4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32">
        <f t="shared" si="56"/>
        <v>236.05605481480598</v>
      </c>
      <c r="F307" s="32">
        <f t="shared" si="65"/>
        <v>0.33258824818429611</v>
      </c>
      <c r="G307" s="32">
        <f t="shared" si="66"/>
        <v>2.7555686028576231E-3</v>
      </c>
      <c r="I307" s="4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32">
        <f t="shared" si="56"/>
        <v>235.7902783153763</v>
      </c>
      <c r="F308" s="32">
        <f t="shared" si="65"/>
        <v>0.33604922700177736</v>
      </c>
      <c r="G308" s="32">
        <f t="shared" si="66"/>
        <v>2.7846927651735136E-3</v>
      </c>
      <c r="I308" s="4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32">
        <f t="shared" si="56"/>
        <v>235.57478096509146</v>
      </c>
      <c r="F309" s="32">
        <f t="shared" si="65"/>
        <v>0.33904355904160427</v>
      </c>
      <c r="G309" s="32">
        <f t="shared" si="66"/>
        <v>2.809777174456816E-3</v>
      </c>
      <c r="I309" s="4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32">
        <f t="shared" si="56"/>
        <v>235.31271828967891</v>
      </c>
      <c r="F310" s="32">
        <f t="shared" si="65"/>
        <v>0.34262656496122429</v>
      </c>
      <c r="G310" s="32">
        <f t="shared" si="66"/>
        <v>2.8388580507356658E-3</v>
      </c>
      <c r="I310" s="4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32">
        <f t="shared" si="56"/>
        <v>235.04381134305777</v>
      </c>
      <c r="F311" s="32">
        <f t="shared" ref="F311:F320" si="67" xml:space="preserve"> E311^3*(1/SQRT(C311)-1/SQRT(B311))/((2*H$10+H$7*E311)*SQRT(11*65))</f>
        <v>0.34044167262416425</v>
      </c>
      <c r="G311" s="32">
        <f xml:space="preserve"> E311^2*(1/SQRT(C311)+1/SQRT(B311))/((2*H$10+H$7*E311)*SQRT(11*65))</f>
        <v>2.8214881768930163E-3</v>
      </c>
      <c r="I311" s="4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32">
        <f t="shared" si="56"/>
        <v>234.76842865013415</v>
      </c>
      <c r="F312" s="32">
        <f t="shared" si="67"/>
        <v>0.34377671753069611</v>
      </c>
      <c r="G312" s="32">
        <f t="shared" ref="G312:G320" si="68" xml:space="preserve"> E312^2*(1/SQRT(C312)+1/SQRT(B312))/((2*H$10+H$7*E312)*SQRT(11*65))</f>
        <v>2.8504909601422129E-3</v>
      </c>
      <c r="I312" s="4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32">
        <f t="shared" si="56"/>
        <v>234.4895104999006</v>
      </c>
      <c r="F313" s="32">
        <f t="shared" si="67"/>
        <v>0.34793498733183992</v>
      </c>
      <c r="G313" s="32">
        <f t="shared" si="68"/>
        <v>2.8832833515399013E-3</v>
      </c>
      <c r="I313" s="4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32">
        <f t="shared" si="56"/>
        <v>234.2425757557522</v>
      </c>
      <c r="F314" s="32">
        <f t="shared" si="67"/>
        <v>0.34996385988453432</v>
      </c>
      <c r="G314" s="32">
        <f t="shared" si="68"/>
        <v>2.9060941024770877E-3</v>
      </c>
      <c r="I314" s="4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32">
        <f t="shared" si="56"/>
        <v>233.96484244301269</v>
      </c>
      <c r="F315" s="32">
        <f t="shared" si="67"/>
        <v>0.35340300068767633</v>
      </c>
      <c r="G315" s="32">
        <f t="shared" si="68"/>
        <v>2.9356096581614494E-3</v>
      </c>
      <c r="I315" s="4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32">
        <f t="shared" si="56"/>
        <v>233.72863236035209</v>
      </c>
      <c r="F316" s="32">
        <f t="shared" si="67"/>
        <v>0.35683889743690644</v>
      </c>
      <c r="G316" s="32">
        <f t="shared" si="68"/>
        <v>2.9649211872242185E-3</v>
      </c>
      <c r="I316" s="4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32">
        <f t="shared" si="56"/>
        <v>233.51765317650327</v>
      </c>
      <c r="F317" s="32">
        <f t="shared" si="67"/>
        <v>0.36001313801540141</v>
      </c>
      <c r="G317" s="32">
        <f t="shared" si="68"/>
        <v>2.9919232271161688E-3</v>
      </c>
      <c r="I317" s="4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32">
        <f t="shared" si="56"/>
        <v>233.30768002127883</v>
      </c>
      <c r="F318" s="32">
        <f t="shared" si="67"/>
        <v>0.36269211236091148</v>
      </c>
      <c r="G318" s="32">
        <f t="shared" si="68"/>
        <v>3.016427484412837E-3</v>
      </c>
      <c r="I318" s="4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32">
        <f t="shared" si="56"/>
        <v>233.16173106602349</v>
      </c>
      <c r="F319" s="32">
        <f t="shared" si="67"/>
        <v>0.36518357180661004</v>
      </c>
      <c r="G319" s="32">
        <f t="shared" si="68"/>
        <v>3.0389394758579612E-3</v>
      </c>
      <c r="I319" s="4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32">
        <f t="shared" si="56"/>
        <v>232.97434630270203</v>
      </c>
      <c r="F320" s="32">
        <f t="shared" si="67"/>
        <v>0.36892639885235873</v>
      </c>
      <c r="G320" s="32">
        <f t="shared" si="68"/>
        <v>3.0675274338326686E-3</v>
      </c>
      <c r="I320" s="4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32">
        <f t="shared" si="56"/>
        <v>232.83298300689839</v>
      </c>
      <c r="F321" s="32">
        <f t="shared" ref="F321:F330" si="69" xml:space="preserve"> E321^3*(1/SQRT(C321)-1/SQRT(B321))/((2*H$10+H$7*E321)*SQRT(11*67))</f>
        <v>0.36564567567394568</v>
      </c>
      <c r="G321" s="32">
        <f xml:space="preserve"> E321^2*(1/SQRT(C321)+1/SQRT(B321))/((2*H$10+H$7*E321)*SQRT(11*67))</f>
        <v>3.0416860395705955E-3</v>
      </c>
      <c r="I321" s="4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32">
        <f t="shared" si="56"/>
        <v>232.73309739913495</v>
      </c>
      <c r="F322" s="32">
        <f t="shared" si="69"/>
        <v>0.36815835429214672</v>
      </c>
      <c r="G322" s="32">
        <f t="shared" ref="G322:G330" si="70" xml:space="preserve"> E322^2*(1/SQRT(C322)+1/SQRT(B322))/((2*H$10+H$7*E322)*SQRT(11*67))</f>
        <v>3.0634158697807152E-3</v>
      </c>
      <c r="I322" s="4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32">
        <f t="shared" ref="E323:E386" si="71" xml:space="preserve"> (2*H$10)/(-H$7+SQRT((H$7)^2+4*H$10*(LN(D323)-H$4)))</f>
        <v>232.59044167483529</v>
      </c>
      <c r="F323" s="32">
        <f t="shared" si="69"/>
        <v>0.37098522368225895</v>
      </c>
      <c r="G323" s="32">
        <f t="shared" si="70"/>
        <v>3.0868443354796272E-3</v>
      </c>
      <c r="I323" s="4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32">
        <f t="shared" si="71"/>
        <v>232.40919914829141</v>
      </c>
      <c r="F324" s="32">
        <f t="shared" si="69"/>
        <v>0.37356157205440138</v>
      </c>
      <c r="G324" s="32">
        <f t="shared" si="70"/>
        <v>3.1107787847986144E-3</v>
      </c>
      <c r="I324" s="4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32">
        <f t="shared" si="71"/>
        <v>232.20705612005179</v>
      </c>
      <c r="F325" s="32">
        <f t="shared" si="69"/>
        <v>0.37655969998874922</v>
      </c>
      <c r="G325" s="32">
        <f t="shared" si="70"/>
        <v>3.1380363317345113E-3</v>
      </c>
      <c r="I325" s="4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32">
        <f t="shared" si="71"/>
        <v>232.12403247795785</v>
      </c>
      <c r="F326" s="32">
        <f t="shared" si="69"/>
        <v>0.37881460371266212</v>
      </c>
      <c r="G326" s="32">
        <f t="shared" si="70"/>
        <v>3.1592838901976349E-3</v>
      </c>
      <c r="I326" s="4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32">
        <f t="shared" si="71"/>
        <v>232.02809891585377</v>
      </c>
      <c r="F327" s="32">
        <f t="shared" si="69"/>
        <v>0.38097800131671666</v>
      </c>
      <c r="G327" s="32">
        <f t="shared" si="70"/>
        <v>3.1799109053148962E-3</v>
      </c>
      <c r="I327" s="4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32">
        <f t="shared" si="71"/>
        <v>231.91515997817376</v>
      </c>
      <c r="F328" s="32">
        <f t="shared" si="69"/>
        <v>0.3848282247052045</v>
      </c>
      <c r="G328" s="32">
        <f t="shared" si="70"/>
        <v>3.2076757149666268E-3</v>
      </c>
      <c r="I328" s="4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32">
        <f t="shared" si="71"/>
        <v>231.79706927939304</v>
      </c>
      <c r="F329" s="32">
        <f t="shared" si="69"/>
        <v>0.38828655550112051</v>
      </c>
      <c r="G329" s="32">
        <f t="shared" si="70"/>
        <v>3.2342807498612022E-3</v>
      </c>
      <c r="I329" s="4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32">
        <f t="shared" si="71"/>
        <v>231.63818386265507</v>
      </c>
      <c r="F330" s="32">
        <f t="shared" si="69"/>
        <v>0.39157934583310683</v>
      </c>
      <c r="G330" s="32">
        <f t="shared" si="70"/>
        <v>3.2620062631529387E-3</v>
      </c>
      <c r="I330" s="4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32">
        <f t="shared" si="71"/>
        <v>231.51933436166425</v>
      </c>
      <c r="F331" s="32">
        <f t="shared" ref="F331:F340" si="72" xml:space="preserve"> E331^3*(1/SQRT(C331)-1/SQRT(B331))/((2*H$10+H$7*E331)*SQRT(11*69))</f>
        <v>0.3868393395323268</v>
      </c>
      <c r="G331" s="32">
        <f xml:space="preserve"> E331^2*(1/SQRT(C331)+1/SQRT(B331))/((2*H$10+H$7*E331)*SQRT(11*69))</f>
        <v>3.2293719695844362E-3</v>
      </c>
      <c r="I331" s="4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32">
        <f t="shared" si="71"/>
        <v>231.4092242553547</v>
      </c>
      <c r="F332" s="32">
        <f t="shared" si="72"/>
        <v>0.3900390851069912</v>
      </c>
      <c r="G332" s="32">
        <f t="shared" ref="G332:G340" si="73" xml:space="preserve"> E332^2*(1/SQRT(C332)+1/SQRT(B332))/((2*H$10+H$7*E332)*SQRT(11*69))</f>
        <v>3.2560656158269084E-3</v>
      </c>
      <c r="I332" s="4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32">
        <f t="shared" si="71"/>
        <v>231.30195650862976</v>
      </c>
      <c r="F333" s="32">
        <f t="shared" si="72"/>
        <v>0.3931176920468149</v>
      </c>
      <c r="G333" s="32">
        <f t="shared" si="73"/>
        <v>3.2812717663148424E-3</v>
      </c>
      <c r="I333" s="4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32">
        <f t="shared" si="71"/>
        <v>231.25832095251278</v>
      </c>
      <c r="F334" s="32">
        <f t="shared" si="72"/>
        <v>0.39605444896615299</v>
      </c>
      <c r="G334" s="32">
        <f t="shared" si="73"/>
        <v>3.303859394464682E-3</v>
      </c>
      <c r="I334" s="4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32">
        <f t="shared" si="71"/>
        <v>231.25623579293978</v>
      </c>
      <c r="F335" s="32">
        <f t="shared" si="72"/>
        <v>0.3990629833969892</v>
      </c>
      <c r="G335" s="32">
        <f t="shared" si="73"/>
        <v>3.3254409871477605E-3</v>
      </c>
      <c r="I335" s="4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32">
        <f t="shared" si="71"/>
        <v>231.2780488870994</v>
      </c>
      <c r="F336" s="32">
        <f t="shared" si="72"/>
        <v>0.40039737578198004</v>
      </c>
      <c r="G336" s="32">
        <f t="shared" si="73"/>
        <v>3.3393676245563166E-3</v>
      </c>
      <c r="I336" s="4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32">
        <f t="shared" si="71"/>
        <v>231.2895357884934</v>
      </c>
      <c r="F337" s="32">
        <f t="shared" si="72"/>
        <v>0.4018403758955803</v>
      </c>
      <c r="G337" s="32">
        <f t="shared" si="73"/>
        <v>3.353416520665582E-3</v>
      </c>
      <c r="I337" s="4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32">
        <f t="shared" si="71"/>
        <v>231.32411429828724</v>
      </c>
      <c r="F338" s="32">
        <f t="shared" si="72"/>
        <v>0.40356928267425107</v>
      </c>
      <c r="G338" s="32">
        <f t="shared" si="73"/>
        <v>3.3689321920116239E-3</v>
      </c>
      <c r="I338" s="4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32">
        <f t="shared" si="71"/>
        <v>231.33762265879966</v>
      </c>
      <c r="F339" s="32">
        <f t="shared" si="72"/>
        <v>0.40547672744339103</v>
      </c>
      <c r="G339" s="32">
        <f t="shared" si="73"/>
        <v>3.3842470212987015E-3</v>
      </c>
      <c r="I339" s="4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32">
        <f t="shared" si="71"/>
        <v>231.37381090458791</v>
      </c>
      <c r="F340" s="32">
        <f t="shared" si="72"/>
        <v>0.40728742685158931</v>
      </c>
      <c r="G340" s="32">
        <f t="shared" si="73"/>
        <v>3.3985666871306549E-3</v>
      </c>
      <c r="I340" s="4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32">
        <f t="shared" si="71"/>
        <v>231.39695833872398</v>
      </c>
      <c r="F341" s="32">
        <f t="shared" ref="F341:F350" si="74" xml:space="preserve"> E341^3*(1/SQRT(C341)-1/SQRT(B341))/((2*H$10+H$7*E341)*SQRT(11*71))</f>
        <v>0.40317655896018229</v>
      </c>
      <c r="G341" s="32">
        <f xml:space="preserve"> E341^2*(1/SQRT(C341)+1/SQRT(B341))/((2*H$10+H$7*E341)*SQRT(11*71))</f>
        <v>3.3640838095824054E-3</v>
      </c>
      <c r="I341" s="4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32">
        <f t="shared" si="71"/>
        <v>231.40232807099824</v>
      </c>
      <c r="F342" s="32">
        <f t="shared" si="74"/>
        <v>0.40417122608893657</v>
      </c>
      <c r="G342" s="32">
        <f t="shared" ref="G342:G350" si="75" xml:space="preserve"> E342^2*(1/SQRT(C342)+1/SQRT(B342))/((2*H$10+H$7*E342)*SQRT(11*71))</f>
        <v>3.3768133068145813E-3</v>
      </c>
      <c r="I342" s="4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32">
        <f t="shared" si="71"/>
        <v>231.31679222335455</v>
      </c>
      <c r="F343" s="32">
        <f t="shared" si="74"/>
        <v>0.40674345815698959</v>
      </c>
      <c r="G343" s="32">
        <f t="shared" si="75"/>
        <v>3.4000417939854138E-3</v>
      </c>
      <c r="I343" s="4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32">
        <f t="shared" si="71"/>
        <v>231.22197815988628</v>
      </c>
      <c r="F344" s="32">
        <f t="shared" si="74"/>
        <v>0.41038334541093113</v>
      </c>
      <c r="G344" s="32">
        <f t="shared" si="75"/>
        <v>3.4278134857763341E-3</v>
      </c>
      <c r="I344" s="4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32">
        <f t="shared" si="71"/>
        <v>231.08909278812658</v>
      </c>
      <c r="F345" s="32">
        <f t="shared" si="74"/>
        <v>0.41322138188661284</v>
      </c>
      <c r="G345" s="32">
        <f t="shared" si="75"/>
        <v>3.4529386050449512E-3</v>
      </c>
      <c r="I345" s="4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32">
        <f t="shared" si="71"/>
        <v>230.96013297834205</v>
      </c>
      <c r="F346" s="32">
        <f t="shared" si="74"/>
        <v>0.41715663462731989</v>
      </c>
      <c r="G346" s="32">
        <f t="shared" si="75"/>
        <v>3.4828238060836607E-3</v>
      </c>
      <c r="I346" s="4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32">
        <f t="shared" si="71"/>
        <v>230.81471342575907</v>
      </c>
      <c r="F347" s="32">
        <f t="shared" si="74"/>
        <v>0.41979037997065977</v>
      </c>
      <c r="G347" s="32">
        <f t="shared" si="75"/>
        <v>3.5086400657947849E-3</v>
      </c>
      <c r="I347" s="4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32">
        <f t="shared" si="71"/>
        <v>230.6206981883555</v>
      </c>
      <c r="F348" s="32">
        <f t="shared" si="74"/>
        <v>0.42414675555364006</v>
      </c>
      <c r="G348" s="32">
        <f t="shared" si="75"/>
        <v>3.5417388894659015E-3</v>
      </c>
      <c r="I348" s="4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32">
        <f t="shared" si="71"/>
        <v>230.42855705259029</v>
      </c>
      <c r="F349" s="32">
        <f t="shared" si="74"/>
        <v>0.42682153177871351</v>
      </c>
      <c r="G349" s="32">
        <f t="shared" si="75"/>
        <v>3.5678379348708638E-3</v>
      </c>
      <c r="I349" s="4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32">
        <f t="shared" si="71"/>
        <v>230.32348308745875</v>
      </c>
      <c r="F350" s="32">
        <f t="shared" si="74"/>
        <v>0.43056861113277484</v>
      </c>
      <c r="G350" s="32">
        <f t="shared" si="75"/>
        <v>3.5967498063319767E-3</v>
      </c>
      <c r="I350" s="4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32">
        <f t="shared" si="71"/>
        <v>230.12670874233848</v>
      </c>
      <c r="F351" s="32">
        <f t="shared" ref="F351:F360" si="76" xml:space="preserve"> E351^3*(1/SQRT(C351)-1/SQRT(B351))/((2*H$10+H$7*E351)*SQRT(11*73))</f>
        <v>0.42746552870427135</v>
      </c>
      <c r="G351" s="32">
        <f xml:space="preserve"> E351^2*(1/SQRT(C351)+1/SQRT(B351))/((2*H$10+H$7*E351)*SQRT(11*73))</f>
        <v>3.5739902806190679E-3</v>
      </c>
      <c r="I351" s="4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32">
        <f t="shared" si="71"/>
        <v>230.03421764046837</v>
      </c>
      <c r="F352" s="32">
        <f t="shared" si="76"/>
        <v>0.43032086334195591</v>
      </c>
      <c r="G352" s="32">
        <f t="shared" ref="G352:G360" si="77" xml:space="preserve"> E352^2*(1/SQRT(C352)+1/SQRT(B352))/((2*H$10+H$7*E352)*SQRT(11*73))</f>
        <v>3.5979232600547055E-3</v>
      </c>
      <c r="I352" s="4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32">
        <f t="shared" si="71"/>
        <v>229.90562203189796</v>
      </c>
      <c r="F353" s="32">
        <f t="shared" si="76"/>
        <v>0.43317419479903951</v>
      </c>
      <c r="G353" s="32">
        <f t="shared" si="77"/>
        <v>3.6239299872571798E-3</v>
      </c>
      <c r="I353" s="4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32">
        <f t="shared" si="71"/>
        <v>229.89541718947351</v>
      </c>
      <c r="F354" s="32">
        <f t="shared" si="76"/>
        <v>0.4353047905662088</v>
      </c>
      <c r="G354" s="32">
        <f t="shared" si="77"/>
        <v>3.6426198680237715E-3</v>
      </c>
      <c r="I354" s="4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32">
        <f t="shared" si="71"/>
        <v>229.88207303346678</v>
      </c>
      <c r="F355" s="32">
        <f t="shared" si="76"/>
        <v>0.43653613187528995</v>
      </c>
      <c r="G355" s="32">
        <f t="shared" si="77"/>
        <v>3.657284496737182E-3</v>
      </c>
      <c r="I355" s="4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32">
        <f t="shared" si="71"/>
        <v>229.88478662413266</v>
      </c>
      <c r="F356" s="32">
        <f t="shared" si="76"/>
        <v>0.44073075796867212</v>
      </c>
      <c r="G356" s="32">
        <f t="shared" si="77"/>
        <v>3.682929720559698E-3</v>
      </c>
      <c r="I356" s="4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32">
        <f t="shared" si="71"/>
        <v>229.88154349310494</v>
      </c>
      <c r="F357" s="32">
        <f t="shared" si="76"/>
        <v>0.44194189611147267</v>
      </c>
      <c r="G357" s="32">
        <f t="shared" si="77"/>
        <v>3.6980392808317782E-3</v>
      </c>
      <c r="I357" s="4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32">
        <f t="shared" si="71"/>
        <v>229.8290511832177</v>
      </c>
      <c r="F358" s="32">
        <f t="shared" si="76"/>
        <v>0.44507766043570007</v>
      </c>
      <c r="G358" s="32">
        <f t="shared" si="77"/>
        <v>3.7233128681689602E-3</v>
      </c>
      <c r="I358" s="4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32">
        <f t="shared" si="71"/>
        <v>229.74067103982298</v>
      </c>
      <c r="F359" s="32">
        <f t="shared" si="76"/>
        <v>0.44683034953278516</v>
      </c>
      <c r="G359" s="32">
        <f t="shared" si="77"/>
        <v>3.7444399558603969E-3</v>
      </c>
      <c r="I359" s="4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32">
        <f t="shared" si="71"/>
        <v>229.59732951536378</v>
      </c>
      <c r="F360" s="32">
        <f t="shared" si="76"/>
        <v>0.44982477659065817</v>
      </c>
      <c r="G360" s="32">
        <f t="shared" si="77"/>
        <v>3.7724116763943809E-3</v>
      </c>
      <c r="I360" s="4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32">
        <f t="shared" si="71"/>
        <v>229.40841540303049</v>
      </c>
      <c r="F361" s="32">
        <f t="shared" ref="F361:F370" si="78" xml:space="preserve"> E361^3*(1/SQRT(C361)-1/SQRT(B361))/((2*H$10+H$7*E361)*SQRT(11*75))</f>
        <v>0.4472923092725774</v>
      </c>
      <c r="G361" s="32">
        <f xml:space="preserve"> E361^2*(1/SQRT(C361)+1/SQRT(B361))/((2*H$10+H$7*E361)*SQRT(11*75))</f>
        <v>3.7516218840924812E-3</v>
      </c>
      <c r="I361" s="4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32">
        <f t="shared" si="71"/>
        <v>229.31911909086816</v>
      </c>
      <c r="F362" s="32">
        <f t="shared" si="78"/>
        <v>0.45023205418089307</v>
      </c>
      <c r="G362" s="32">
        <f t="shared" ref="G362:G370" si="79" xml:space="preserve"> E362^2*(1/SQRT(C362)+1/SQRT(B362))/((2*H$10+H$7*E362)*SQRT(11*75))</f>
        <v>3.777274334571546E-3</v>
      </c>
      <c r="I362" s="4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32">
        <f t="shared" si="71"/>
        <v>229.12747737119739</v>
      </c>
      <c r="F363" s="32">
        <f t="shared" si="78"/>
        <v>0.45515526055435113</v>
      </c>
      <c r="G363" s="32">
        <f t="shared" si="79"/>
        <v>3.8153974187429408E-3</v>
      </c>
      <c r="I363" s="4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32">
        <f t="shared" si="71"/>
        <v>228.9045957719855</v>
      </c>
      <c r="F364" s="32">
        <f t="shared" si="78"/>
        <v>0.45949059592336627</v>
      </c>
      <c r="G364" s="32">
        <f t="shared" si="79"/>
        <v>3.8520359743685379E-3</v>
      </c>
      <c r="I364" s="4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32">
        <f t="shared" si="71"/>
        <v>228.66527344923185</v>
      </c>
      <c r="F365" s="32">
        <f t="shared" si="78"/>
        <v>0.46464268123756608</v>
      </c>
      <c r="G365" s="32">
        <f t="shared" si="79"/>
        <v>3.8945301607801195E-3</v>
      </c>
      <c r="I365" s="4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32">
        <f t="shared" si="71"/>
        <v>228.40890816434501</v>
      </c>
      <c r="F366" s="32">
        <f t="shared" si="78"/>
        <v>0.46881346825342551</v>
      </c>
      <c r="G366" s="32">
        <f t="shared" si="79"/>
        <v>3.9336878689391827E-3</v>
      </c>
      <c r="I366" s="4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32">
        <f t="shared" si="71"/>
        <v>228.1872133634117</v>
      </c>
      <c r="F367" s="32">
        <f t="shared" si="78"/>
        <v>0.47242771931218497</v>
      </c>
      <c r="G367" s="32">
        <f t="shared" si="79"/>
        <v>3.968020583959047E-3</v>
      </c>
      <c r="I367" s="4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32">
        <f t="shared" si="71"/>
        <v>227.97139398923099</v>
      </c>
      <c r="F368" s="32">
        <f t="shared" si="78"/>
        <v>0.4773148765430833</v>
      </c>
      <c r="G368" s="32">
        <f t="shared" si="79"/>
        <v>4.0076507364245669E-3</v>
      </c>
      <c r="I368" s="4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32">
        <f t="shared" si="71"/>
        <v>227.82158267802848</v>
      </c>
      <c r="F369" s="32">
        <f t="shared" si="78"/>
        <v>0.48211780771573121</v>
      </c>
      <c r="G369" s="32">
        <f t="shared" si="79"/>
        <v>4.0455323963163141E-3</v>
      </c>
      <c r="I369" s="4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32">
        <f t="shared" si="71"/>
        <v>227.72923591489783</v>
      </c>
      <c r="F370" s="32">
        <f t="shared" si="78"/>
        <v>0.48413670755465976</v>
      </c>
      <c r="G370" s="32">
        <f t="shared" si="79"/>
        <v>4.0677809480590878E-3</v>
      </c>
      <c r="I370" s="4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32">
        <f t="shared" si="71"/>
        <v>227.66204884778409</v>
      </c>
      <c r="F371" s="32">
        <f t="shared" ref="F371:F380" si="80" xml:space="preserve"> E371^3*(1/SQRT(C371)-1/SQRT(B371))/((2*H$10+H$7*E371)*SQRT(11*77))</f>
        <v>0.48038796569979364</v>
      </c>
      <c r="G371" s="32">
        <f xml:space="preserve"> E371^2*(1/SQRT(C371)+1/SQRT(B371))/((2*H$10+H$7*E371)*SQRT(11*77))</f>
        <v>4.0363234288512632E-3</v>
      </c>
      <c r="I371" s="4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32">
        <f t="shared" si="71"/>
        <v>227.59490576767217</v>
      </c>
      <c r="F372" s="32">
        <f t="shared" si="80"/>
        <v>0.48288288290933118</v>
      </c>
      <c r="G372" s="32">
        <f t="shared" ref="G372:G380" si="81" xml:space="preserve"> E372^2*(1/SQRT(C372)+1/SQRT(B372))/((2*H$10+H$7*E372)*SQRT(11*77))</f>
        <v>4.0593069651165044E-3</v>
      </c>
      <c r="I372" s="4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32">
        <f t="shared" si="71"/>
        <v>227.50465470879857</v>
      </c>
      <c r="F373" s="32">
        <f t="shared" si="80"/>
        <v>0.48568675300388942</v>
      </c>
      <c r="G373" s="32">
        <f t="shared" si="81"/>
        <v>4.0846400018950723E-3</v>
      </c>
      <c r="I373" s="4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32">
        <f t="shared" si="71"/>
        <v>227.49196157493949</v>
      </c>
      <c r="F374" s="32">
        <f t="shared" si="80"/>
        <v>0.48826325685835759</v>
      </c>
      <c r="G374" s="32">
        <f t="shared" si="81"/>
        <v>4.1066883048351916E-3</v>
      </c>
      <c r="I374" s="4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32">
        <f t="shared" si="71"/>
        <v>227.52689379613571</v>
      </c>
      <c r="F375" s="32">
        <f t="shared" si="80"/>
        <v>0.48959430472846627</v>
      </c>
      <c r="G375" s="32">
        <f t="shared" si="81"/>
        <v>4.1195922697422754E-3</v>
      </c>
      <c r="I375" s="4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32">
        <f t="shared" si="71"/>
        <v>227.48983095531293</v>
      </c>
      <c r="F376" s="32">
        <f t="shared" si="80"/>
        <v>0.49279203699630098</v>
      </c>
      <c r="G376" s="32">
        <f t="shared" si="81"/>
        <v>4.1447759595158668E-3</v>
      </c>
      <c r="I376" s="4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32">
        <f t="shared" si="71"/>
        <v>227.47750083725626</v>
      </c>
      <c r="F377" s="32">
        <f t="shared" si="80"/>
        <v>0.49501808540269254</v>
      </c>
      <c r="G377" s="32">
        <f t="shared" si="81"/>
        <v>4.163510945261165E-3</v>
      </c>
      <c r="I377" s="4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32">
        <f t="shared" si="71"/>
        <v>227.44534294418582</v>
      </c>
      <c r="F378" s="32">
        <f t="shared" si="80"/>
        <v>0.4980729071738485</v>
      </c>
      <c r="G378" s="32">
        <f t="shared" si="81"/>
        <v>4.1875356081314645E-3</v>
      </c>
      <c r="I378" s="4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32">
        <f t="shared" si="71"/>
        <v>227.41786914314042</v>
      </c>
      <c r="F379" s="32">
        <f t="shared" si="80"/>
        <v>0.50024500457021503</v>
      </c>
      <c r="G379" s="32">
        <f t="shared" si="81"/>
        <v>4.2090573806204687E-3</v>
      </c>
      <c r="I379" s="4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32">
        <f t="shared" si="71"/>
        <v>227.40723288078112</v>
      </c>
      <c r="F380" s="32">
        <f t="shared" si="80"/>
        <v>0.50281394351910702</v>
      </c>
      <c r="G380" s="32">
        <f t="shared" si="81"/>
        <v>4.2305872270230315E-3</v>
      </c>
      <c r="I380" s="4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32">
        <f t="shared" si="71"/>
        <v>227.2882331369176</v>
      </c>
      <c r="F381" s="32">
        <f t="shared" ref="F381:F390" si="82" xml:space="preserve"> E381^3*(1/SQRT(C381)-1/SQRT(B381))/((2*H$10+H$7*E381)*SQRT(11*79))</f>
        <v>0.50008416195732019</v>
      </c>
      <c r="G381" s="32">
        <f xml:space="preserve"> E381^2*(1/SQRT(C381)+1/SQRT(B381))/((2*H$10+H$7*E381)*SQRT(11*79))</f>
        <v>4.2060173297210814E-3</v>
      </c>
      <c r="I381" s="4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39">
        <f t="shared" si="71"/>
        <v>227.1183304134299</v>
      </c>
      <c r="F382" s="39">
        <f t="shared" si="82"/>
        <v>0.50376554351913172</v>
      </c>
      <c r="G382" s="39">
        <f t="shared" ref="G382:G390" si="83" xml:space="preserve"> E382^2*(1/SQRT(C382)+1/SQRT(B382))/((2*H$10+H$7*E382)*SQRT(11*79))</f>
        <v>4.2415691398762926E-3</v>
      </c>
      <c r="H382" s="30"/>
      <c r="I382" s="47"/>
      <c r="J382" s="48"/>
      <c r="K382" s="25"/>
      <c r="L382" s="25"/>
      <c r="M382" s="22"/>
      <c r="N382" s="22"/>
      <c r="P382" s="33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32">
        <f t="shared" si="71"/>
        <v>226.99319002741925</v>
      </c>
      <c r="F383" s="32">
        <f t="shared" si="82"/>
        <v>0.50711880011468125</v>
      </c>
      <c r="G383" s="32">
        <f t="shared" si="83"/>
        <v>4.2709022910970467E-3</v>
      </c>
      <c r="I383" s="4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32">
        <f t="shared" si="71"/>
        <v>226.90462293881862</v>
      </c>
      <c r="F384" s="32">
        <f t="shared" si="82"/>
        <v>0.50989303921326012</v>
      </c>
      <c r="G384" s="32">
        <f t="shared" si="83"/>
        <v>4.2965966932876345E-3</v>
      </c>
      <c r="I384" s="4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32">
        <f t="shared" si="71"/>
        <v>226.7272246875597</v>
      </c>
      <c r="F385" s="32">
        <f t="shared" si="82"/>
        <v>0.51316255515835896</v>
      </c>
      <c r="G385" s="32">
        <f t="shared" si="83"/>
        <v>4.329514356885833E-3</v>
      </c>
      <c r="I385" s="4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32">
        <f t="shared" si="71"/>
        <v>226.54595589803188</v>
      </c>
      <c r="F386" s="32">
        <f t="shared" si="82"/>
        <v>0.51922499516708587</v>
      </c>
      <c r="G386" s="32">
        <f t="shared" si="83"/>
        <v>4.374808902976637E-3</v>
      </c>
      <c r="I386" s="4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32">
        <f t="shared" ref="E387:E450" si="84" xml:space="preserve"> (2*H$10)/(-H$7+SQRT((H$7)^2+4*H$10*(LN(D387)-H$4)))</f>
        <v>226.41572427114295</v>
      </c>
      <c r="F387" s="32">
        <f t="shared" si="82"/>
        <v>0.52483756301061846</v>
      </c>
      <c r="G387" s="32">
        <f t="shared" si="83"/>
        <v>4.4165910617924619E-3</v>
      </c>
      <c r="I387" s="4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32">
        <f t="shared" si="84"/>
        <v>226.28528516487842</v>
      </c>
      <c r="F388" s="32">
        <f t="shared" si="82"/>
        <v>0.52715922997540188</v>
      </c>
      <c r="G388" s="32">
        <f t="shared" si="83"/>
        <v>4.4433740821411523E-3</v>
      </c>
      <c r="I388" s="4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32">
        <f t="shared" si="84"/>
        <v>226.16045063115843</v>
      </c>
      <c r="F389" s="32">
        <f t="shared" si="82"/>
        <v>0.53027228361950995</v>
      </c>
      <c r="G389" s="32">
        <f t="shared" si="83"/>
        <v>4.4737416147101611E-3</v>
      </c>
      <c r="I389" s="4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32">
        <f t="shared" si="84"/>
        <v>225.99907294232398</v>
      </c>
      <c r="F390" s="32">
        <f t="shared" si="82"/>
        <v>0.53572260077528389</v>
      </c>
      <c r="G390" s="32">
        <f t="shared" si="83"/>
        <v>4.5160136543390796E-3</v>
      </c>
      <c r="I390" s="4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32">
        <f t="shared" si="84"/>
        <v>225.82279874516033</v>
      </c>
      <c r="F391" s="32">
        <f t="shared" ref="F391:F400" si="85" xml:space="preserve"> E391^3*(1/SQRT(C391)-1/SQRT(B391))/((2*H$10+H$7*E391)*SQRT(11*81))</f>
        <v>0.5326996567303548</v>
      </c>
      <c r="G391" s="32">
        <f xml:space="preserve"> E391^2*(1/SQRT(C391)+1/SQRT(B391))/((2*H$10+H$7*E391)*SQRT(11*81))</f>
        <v>4.4933475482560863E-3</v>
      </c>
      <c r="I391" s="4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32">
        <f t="shared" si="84"/>
        <v>225.71844533195369</v>
      </c>
      <c r="F392" s="32">
        <f t="shared" si="85"/>
        <v>0.53585230794460159</v>
      </c>
      <c r="G392" s="32">
        <f t="shared" ref="G392:G400" si="86" xml:space="preserve"> E392^2*(1/SQRT(C392)+1/SQRT(B392))/((2*H$10+H$7*E392)*SQRT(11*81))</f>
        <v>4.5236734694950502E-3</v>
      </c>
      <c r="I392" s="4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32">
        <f t="shared" si="84"/>
        <v>225.64029212439374</v>
      </c>
      <c r="F393" s="32">
        <f t="shared" si="85"/>
        <v>0.53898245498276753</v>
      </c>
      <c r="G393" s="32">
        <f t="shared" si="86"/>
        <v>4.5531695023184691E-3</v>
      </c>
      <c r="I393" s="4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32">
        <f t="shared" si="84"/>
        <v>225.51475791818524</v>
      </c>
      <c r="F394" s="32">
        <f t="shared" si="85"/>
        <v>0.54274500141050197</v>
      </c>
      <c r="G394" s="32">
        <f t="shared" si="86"/>
        <v>4.5868234755864013E-3</v>
      </c>
      <c r="I394" s="4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32">
        <f t="shared" si="84"/>
        <v>225.35336664621622</v>
      </c>
      <c r="F395" s="32">
        <f t="shared" si="85"/>
        <v>0.54763392359965246</v>
      </c>
      <c r="G395" s="32">
        <f t="shared" si="86"/>
        <v>4.628053550545067E-3</v>
      </c>
      <c r="I395" s="4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32">
        <f t="shared" si="84"/>
        <v>225.23591082156742</v>
      </c>
      <c r="F396" s="32">
        <f t="shared" si="85"/>
        <v>0.5511352967243488</v>
      </c>
      <c r="G396" s="32">
        <f t="shared" si="86"/>
        <v>4.660514136470441E-3</v>
      </c>
      <c r="I396" s="4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32">
        <f t="shared" si="84"/>
        <v>225.10835347737077</v>
      </c>
      <c r="F397" s="32">
        <f t="shared" si="85"/>
        <v>0.55558065478076557</v>
      </c>
      <c r="G397" s="32">
        <f t="shared" si="86"/>
        <v>4.699086161004941E-3</v>
      </c>
      <c r="I397" s="4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32">
        <f t="shared" si="84"/>
        <v>224.94598963790386</v>
      </c>
      <c r="F398" s="32">
        <f t="shared" si="85"/>
        <v>0.56105481776043342</v>
      </c>
      <c r="G398" s="32">
        <f t="shared" si="86"/>
        <v>4.7432618822041868E-3</v>
      </c>
      <c r="I398" s="4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32">
        <f t="shared" si="84"/>
        <v>224.73170897214513</v>
      </c>
      <c r="F399" s="32">
        <f t="shared" si="85"/>
        <v>0.56574096876164714</v>
      </c>
      <c r="G399" s="32">
        <f t="shared" si="86"/>
        <v>4.7870041648141971E-3</v>
      </c>
      <c r="I399" s="4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32">
        <f t="shared" si="84"/>
        <v>224.48768073610191</v>
      </c>
      <c r="F400" s="32">
        <f t="shared" si="85"/>
        <v>0.57103647126315049</v>
      </c>
      <c r="G400" s="32">
        <f t="shared" si="86"/>
        <v>4.8347035196102056E-3</v>
      </c>
      <c r="I400" s="4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32">
        <f t="shared" si="84"/>
        <v>224.24990911677935</v>
      </c>
      <c r="F401" s="32">
        <f t="shared" ref="F401:F410" si="87" xml:space="preserve"> E401^3*(1/SQRT(C401)-1/SQRT(B401))/((2*H$10+H$7*E401)*SQRT(11*83))</f>
        <v>0.56919144543857592</v>
      </c>
      <c r="G401" s="32">
        <f xml:space="preserve"> E401^2*(1/SQRT(C401)+1/SQRT(B401))/((2*H$10+H$7*E401)*SQRT(11*83))</f>
        <v>4.821980038285727E-3</v>
      </c>
      <c r="I401" s="4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32">
        <f t="shared" si="84"/>
        <v>223.9354179349572</v>
      </c>
      <c r="F402" s="32">
        <f t="shared" si="87"/>
        <v>0.5754894239914724</v>
      </c>
      <c r="G402" s="32">
        <f t="shared" ref="G402:G410" si="88" xml:space="preserve"> E402^2*(1/SQRT(C402)+1/SQRT(B402))/((2*H$10+H$7*E402)*SQRT(11*83))</f>
        <v>4.8802885005637389E-3</v>
      </c>
      <c r="I402" s="4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32">
        <f t="shared" si="84"/>
        <v>223.64477571790172</v>
      </c>
      <c r="F403" s="32">
        <f t="shared" si="87"/>
        <v>0.58189509185089028</v>
      </c>
      <c r="G403" s="32">
        <f t="shared" si="88"/>
        <v>4.9387402859269259E-3</v>
      </c>
      <c r="I403" s="4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32">
        <f t="shared" si="84"/>
        <v>223.41431407501975</v>
      </c>
      <c r="F404" s="32">
        <f t="shared" si="87"/>
        <v>0.58833547688564203</v>
      </c>
      <c r="G404" s="32">
        <f t="shared" si="88"/>
        <v>4.9940871723511016E-3</v>
      </c>
      <c r="I404" s="4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32">
        <f t="shared" si="84"/>
        <v>223.19099640864192</v>
      </c>
      <c r="F405" s="32">
        <f t="shared" si="87"/>
        <v>0.59454927614312469</v>
      </c>
      <c r="G405" s="32">
        <f t="shared" si="88"/>
        <v>5.0476953675395887E-3</v>
      </c>
      <c r="I405" s="4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32">
        <f t="shared" si="84"/>
        <v>222.98066591122762</v>
      </c>
      <c r="F406" s="32">
        <f t="shared" si="87"/>
        <v>0.600462278616682</v>
      </c>
      <c r="G406" s="32">
        <f t="shared" si="88"/>
        <v>5.0998739309937816E-3</v>
      </c>
      <c r="I406" s="4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32">
        <f t="shared" si="84"/>
        <v>222.79436352149713</v>
      </c>
      <c r="F407" s="32">
        <f t="shared" si="87"/>
        <v>0.60780464060346417</v>
      </c>
      <c r="G407" s="32">
        <f t="shared" si="88"/>
        <v>5.1579734922007799E-3</v>
      </c>
      <c r="I407" s="4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32">
        <f t="shared" si="84"/>
        <v>222.64982875081671</v>
      </c>
      <c r="F408" s="32">
        <f t="shared" si="87"/>
        <v>0.61204881736646266</v>
      </c>
      <c r="G408" s="32">
        <f t="shared" si="88"/>
        <v>5.1985339952904091E-3</v>
      </c>
      <c r="I408" s="4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32">
        <f t="shared" si="84"/>
        <v>222.4900702205837</v>
      </c>
      <c r="F409" s="32">
        <f t="shared" si="87"/>
        <v>0.61671946938269384</v>
      </c>
      <c r="G409" s="32">
        <f t="shared" si="88"/>
        <v>5.243330711283075E-3</v>
      </c>
      <c r="I409" s="4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32">
        <f t="shared" si="84"/>
        <v>222.38223898662213</v>
      </c>
      <c r="F410" s="32">
        <f t="shared" si="87"/>
        <v>0.62072461914254096</v>
      </c>
      <c r="G410" s="32">
        <f t="shared" si="88"/>
        <v>5.2804088581117356E-3</v>
      </c>
      <c r="I410" s="4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32">
        <f t="shared" si="84"/>
        <v>222.29136099505163</v>
      </c>
      <c r="F411" s="32">
        <f t="shared" ref="F411:F420" si="89" xml:space="preserve"> E411^3*(1/SQRT(C411)-1/SQRT(B411))/((2*H$10+H$7*E411)*SQRT(11*85))</f>
        <v>0.61751659368941414</v>
      </c>
      <c r="G411" s="32">
        <f xml:space="preserve"> E411^2*(1/SQRT(C411)+1/SQRT(B411))/((2*H$10+H$7*E411)*SQRT(11*85))</f>
        <v>5.2543847077240321E-3</v>
      </c>
      <c r="I411" s="4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32">
        <f t="shared" si="84"/>
        <v>222.15731753425337</v>
      </c>
      <c r="F412" s="32">
        <f t="shared" si="89"/>
        <v>0.62163296092353493</v>
      </c>
      <c r="G412" s="32">
        <f t="shared" ref="G412:G420" si="90" xml:space="preserve"> E412^2*(1/SQRT(C412)+1/SQRT(B412))/((2*H$10+H$7*E412)*SQRT(11*85))</f>
        <v>5.2931758746005645E-3</v>
      </c>
      <c r="I412" s="4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32">
        <f t="shared" si="84"/>
        <v>222.05815976183146</v>
      </c>
      <c r="F413" s="32">
        <f t="shared" si="89"/>
        <v>0.62489305747793067</v>
      </c>
      <c r="G413" s="32">
        <f t="shared" si="90"/>
        <v>5.3263785243927511E-3</v>
      </c>
      <c r="I413" s="4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32">
        <f t="shared" si="84"/>
        <v>221.91860023337063</v>
      </c>
      <c r="F414" s="32">
        <f t="shared" si="89"/>
        <v>0.63078958075423597</v>
      </c>
      <c r="G414" s="32">
        <f t="shared" si="90"/>
        <v>5.3757552094180682E-3</v>
      </c>
      <c r="I414" s="4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32">
        <f t="shared" si="84"/>
        <v>221.67973961303224</v>
      </c>
      <c r="F415" s="32">
        <f t="shared" si="89"/>
        <v>0.63602295139868692</v>
      </c>
      <c r="G415" s="32">
        <f t="shared" si="90"/>
        <v>5.427810495595313E-3</v>
      </c>
      <c r="I415" s="4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32">
        <f t="shared" si="84"/>
        <v>221.37076243074316</v>
      </c>
      <c r="F416" s="32">
        <f t="shared" si="89"/>
        <v>0.64352653962294681</v>
      </c>
      <c r="G416" s="32">
        <f t="shared" si="90"/>
        <v>5.4971184793825333E-3</v>
      </c>
      <c r="I416" s="4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32">
        <f t="shared" si="84"/>
        <v>221.04738087841284</v>
      </c>
      <c r="F417" s="32">
        <f t="shared" si="89"/>
        <v>0.65318968315438686</v>
      </c>
      <c r="G417" s="32">
        <f t="shared" si="90"/>
        <v>5.5793802369898888E-3</v>
      </c>
      <c r="I417" s="4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32">
        <f t="shared" si="84"/>
        <v>220.75756049616558</v>
      </c>
      <c r="F418" s="32">
        <f t="shared" si="89"/>
        <v>0.661497188215734</v>
      </c>
      <c r="G418" s="32">
        <f t="shared" si="90"/>
        <v>5.6528919483217512E-3</v>
      </c>
      <c r="I418" s="4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32">
        <f t="shared" si="84"/>
        <v>220.45225322801616</v>
      </c>
      <c r="F419" s="32">
        <f t="shared" si="89"/>
        <v>0.66958042532717721</v>
      </c>
      <c r="G419" s="32">
        <f t="shared" si="90"/>
        <v>5.726066434816891E-3</v>
      </c>
      <c r="I419" s="4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32">
        <f t="shared" si="84"/>
        <v>220.16433013108644</v>
      </c>
      <c r="F420" s="32">
        <f t="shared" si="89"/>
        <v>0.67935789450104955</v>
      </c>
      <c r="G420" s="32">
        <f t="shared" si="90"/>
        <v>5.8061463971799043E-3</v>
      </c>
      <c r="I420" s="4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32">
        <f t="shared" si="84"/>
        <v>219.89675245919244</v>
      </c>
      <c r="F421" s="32">
        <f t="shared" ref="F421:F430" si="91" xml:space="preserve"> E421^3*(1/SQRT(C421)-1/SQRT(B421))/((2*H$10+H$7*E421)*SQRT(11*87))</f>
        <v>0.6802493099550877</v>
      </c>
      <c r="G421" s="32">
        <f xml:space="preserve"> E421^2*(1/SQRT(C421)+1/SQRT(B421))/((2*H$10+H$7*E421)*SQRT(11*87))</f>
        <v>5.8126109767086221E-3</v>
      </c>
      <c r="I421" s="4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32">
        <f t="shared" si="84"/>
        <v>219.68071208877913</v>
      </c>
      <c r="F422" s="32">
        <f t="shared" si="91"/>
        <v>0.687487766261766</v>
      </c>
      <c r="G422" s="32">
        <f t="shared" ref="G422:G430" si="92" xml:space="preserve"> E422^2*(1/SQRT(C422)+1/SQRT(B422))/((2*H$10+H$7*E422)*SQRT(11*87))</f>
        <v>5.8776406704095455E-3</v>
      </c>
      <c r="I422" s="4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32">
        <f t="shared" si="84"/>
        <v>219.4330852359825</v>
      </c>
      <c r="F423" s="32">
        <f t="shared" si="91"/>
        <v>0.69295085378296284</v>
      </c>
      <c r="G423" s="32">
        <f t="shared" si="92"/>
        <v>5.9361045890893201E-3</v>
      </c>
      <c r="I423" s="4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32">
        <f t="shared" si="84"/>
        <v>219.20782694808969</v>
      </c>
      <c r="F424" s="32">
        <f t="shared" si="91"/>
        <v>0.69930990880043886</v>
      </c>
      <c r="G424" s="32">
        <f t="shared" si="92"/>
        <v>5.9982650694068388E-3</v>
      </c>
      <c r="I424" s="4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32">
        <f t="shared" si="84"/>
        <v>218.92870862225973</v>
      </c>
      <c r="F425" s="32">
        <f t="shared" si="91"/>
        <v>0.70746487773096611</v>
      </c>
      <c r="G425" s="32">
        <f t="shared" si="92"/>
        <v>6.0737034205541321E-3</v>
      </c>
      <c r="I425" s="4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32">
        <f t="shared" si="84"/>
        <v>218.68526242909402</v>
      </c>
      <c r="F426" s="32">
        <f t="shared" si="91"/>
        <v>0.71328708047675071</v>
      </c>
      <c r="G426" s="32">
        <f t="shared" si="92"/>
        <v>6.1350874609510933E-3</v>
      </c>
      <c r="I426" s="4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32">
        <f t="shared" si="84"/>
        <v>218.54381250738138</v>
      </c>
      <c r="F427" s="32">
        <f t="shared" si="91"/>
        <v>0.71870456411024475</v>
      </c>
      <c r="G427" s="32">
        <f t="shared" si="92"/>
        <v>6.1899518729310711E-3</v>
      </c>
      <c r="I427" s="4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32">
        <f t="shared" si="84"/>
        <v>218.35751886239726</v>
      </c>
      <c r="F428" s="32">
        <f t="shared" si="91"/>
        <v>0.72886746719931073</v>
      </c>
      <c r="G428" s="32">
        <f t="shared" si="92"/>
        <v>6.2695012514662847E-3</v>
      </c>
      <c r="I428" s="4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32">
        <f t="shared" si="84"/>
        <v>218.03035958378996</v>
      </c>
      <c r="F429" s="32">
        <f t="shared" si="91"/>
        <v>0.73887949022260013</v>
      </c>
      <c r="G429" s="32">
        <f t="shared" si="92"/>
        <v>6.36290519802497E-3</v>
      </c>
      <c r="I429" s="4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32">
        <f t="shared" si="84"/>
        <v>217.67289297157714</v>
      </c>
      <c r="F430" s="32">
        <f t="shared" si="91"/>
        <v>0.75170731662866908</v>
      </c>
      <c r="G430" s="32">
        <f t="shared" si="92"/>
        <v>6.4727105351599645E-3</v>
      </c>
      <c r="I430" s="4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32">
        <f t="shared" si="84"/>
        <v>217.21607669826633</v>
      </c>
      <c r="F431" s="32">
        <f t="shared" ref="F431:F440" si="93" xml:space="preserve"> E431^3*(1/SQRT(C431)-1/SQRT(B431))/((2*H$10+H$7*E431)*SQRT(11*89))</f>
        <v>0.75658410649008423</v>
      </c>
      <c r="G431" s="32">
        <f xml:space="preserve"> E431^2*(1/SQRT(C431)+1/SQRT(B431))/((2*H$10+H$7*E431)*SQRT(11*89))</f>
        <v>6.5211429909699213E-3</v>
      </c>
      <c r="I431" s="4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32">
        <f t="shared" si="84"/>
        <v>216.77030587235993</v>
      </c>
      <c r="F432" s="32">
        <f t="shared" si="93"/>
        <v>0.76767409634589667</v>
      </c>
      <c r="G432" s="32">
        <f t="shared" ref="G432:G440" si="94" xml:space="preserve"> E432^2*(1/SQRT(C432)+1/SQRT(B432))/((2*H$10+H$7*E432)*SQRT(11*89))</f>
        <v>6.6349869972756343E-3</v>
      </c>
      <c r="I432" s="4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32">
        <f t="shared" si="84"/>
        <v>216.1967918778758</v>
      </c>
      <c r="F433" s="32">
        <f t="shared" si="93"/>
        <v>0.78528614579211498</v>
      </c>
      <c r="G433" s="32">
        <f t="shared" si="94"/>
        <v>6.7961417101165458E-3</v>
      </c>
      <c r="I433" s="4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32">
        <f t="shared" si="84"/>
        <v>215.80613765549515</v>
      </c>
      <c r="F434" s="32">
        <f t="shared" si="93"/>
        <v>0.80069283518475176</v>
      </c>
      <c r="G434" s="32">
        <f t="shared" si="94"/>
        <v>6.9284092533734749E-3</v>
      </c>
      <c r="I434" s="4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32">
        <f t="shared" si="84"/>
        <v>215.37533835825843</v>
      </c>
      <c r="F435" s="32">
        <f t="shared" si="93"/>
        <v>0.81529737880510667</v>
      </c>
      <c r="G435" s="32">
        <f t="shared" si="94"/>
        <v>7.0667028773080598E-3</v>
      </c>
      <c r="I435" s="4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32">
        <f t="shared" si="84"/>
        <v>214.98587427135129</v>
      </c>
      <c r="F436" s="32">
        <f t="shared" si="93"/>
        <v>0.83269742189401297</v>
      </c>
      <c r="G436" s="32">
        <f t="shared" si="94"/>
        <v>7.2144530404200397E-3</v>
      </c>
      <c r="I436" s="4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32">
        <f t="shared" si="84"/>
        <v>214.62808674700193</v>
      </c>
      <c r="F437" s="32">
        <f t="shared" si="93"/>
        <v>0.84394513522359849</v>
      </c>
      <c r="G437" s="32">
        <f t="shared" si="94"/>
        <v>7.3314767930698589E-3</v>
      </c>
      <c r="I437" s="4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32">
        <f t="shared" si="84"/>
        <v>214.28787573319329</v>
      </c>
      <c r="F438" s="32">
        <f t="shared" si="93"/>
        <v>0.85958602947979978</v>
      </c>
      <c r="G438" s="32">
        <f t="shared" si="94"/>
        <v>7.4666518160980758E-3</v>
      </c>
      <c r="I438" s="4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32">
        <f t="shared" si="84"/>
        <v>214.04245856935768</v>
      </c>
      <c r="F439" s="32">
        <f t="shared" si="93"/>
        <v>0.86712411311466153</v>
      </c>
      <c r="G439" s="32">
        <f t="shared" si="94"/>
        <v>7.5522223449680532E-3</v>
      </c>
      <c r="I439" s="4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32">
        <f t="shared" si="84"/>
        <v>213.85800938446968</v>
      </c>
      <c r="F440" s="32">
        <f t="shared" si="93"/>
        <v>0.87753300965096237</v>
      </c>
      <c r="G440" s="32">
        <f t="shared" si="94"/>
        <v>7.6416526884364212E-3</v>
      </c>
      <c r="I440" s="4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32">
        <f t="shared" si="84"/>
        <v>213.77963934584733</v>
      </c>
      <c r="F441" s="32">
        <f t="shared" ref="F441:F450" si="95" xml:space="preserve"> E441^3*(1/SQRT(C441)-1/SQRT(B441))/((2*H$10+H$7*E441)*SQRT(11*91))</f>
        <v>0.87489714242919503</v>
      </c>
      <c r="G441" s="32">
        <f xml:space="preserve"> E441^2*(1/SQRT(C441)+1/SQRT(B441))/((2*H$10+H$7*E441)*SQRT(11*91))</f>
        <v>7.6150609693153102E-3</v>
      </c>
      <c r="I441" s="4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32">
        <f t="shared" si="84"/>
        <v>213.81377331345385</v>
      </c>
      <c r="F442" s="32">
        <f t="shared" si="95"/>
        <v>0.87892382128595026</v>
      </c>
      <c r="G442" s="32">
        <f t="shared" ref="G442:G450" si="96" xml:space="preserve"> E442^2*(1/SQRT(C442)+1/SQRT(B442))/((2*H$10+H$7*E442)*SQRT(11*91))</f>
        <v>7.6455427011752264E-3</v>
      </c>
      <c r="I442" s="4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32">
        <f t="shared" si="84"/>
        <v>213.7383309959784</v>
      </c>
      <c r="F443" s="32">
        <f t="shared" si="95"/>
        <v>0.88332924613254915</v>
      </c>
      <c r="G443" s="32">
        <f t="shared" si="96"/>
        <v>7.6946705538916789E-3</v>
      </c>
      <c r="I443" s="4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32">
        <f t="shared" si="84"/>
        <v>213.67099792462946</v>
      </c>
      <c r="F444" s="32">
        <f t="shared" si="95"/>
        <v>0.88921975872668602</v>
      </c>
      <c r="G444" s="32">
        <f t="shared" si="96"/>
        <v>7.7519065499240015E-3</v>
      </c>
      <c r="I444" s="4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32">
        <f t="shared" si="84"/>
        <v>213.42831051222657</v>
      </c>
      <c r="F445" s="32">
        <f t="shared" si="95"/>
        <v>0.90208120689854632</v>
      </c>
      <c r="G445" s="32">
        <f t="shared" si="96"/>
        <v>7.8665724285426099E-3</v>
      </c>
      <c r="I445" s="4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32">
        <f t="shared" si="84"/>
        <v>213.26206392109356</v>
      </c>
      <c r="F446" s="32">
        <f t="shared" si="95"/>
        <v>0.90750879762217351</v>
      </c>
      <c r="G446" s="32">
        <f t="shared" si="96"/>
        <v>7.9327283274810267E-3</v>
      </c>
      <c r="I446" s="4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32">
        <f t="shared" si="84"/>
        <v>213.15561276365969</v>
      </c>
      <c r="F447" s="32">
        <f t="shared" si="95"/>
        <v>0.91509183344276224</v>
      </c>
      <c r="G447" s="32">
        <f t="shared" si="96"/>
        <v>8.0012640076930815E-3</v>
      </c>
      <c r="I447" s="4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32">
        <f t="shared" si="84"/>
        <v>213.13566431582214</v>
      </c>
      <c r="F448" s="32">
        <f t="shared" si="95"/>
        <v>0.92185298313714348</v>
      </c>
      <c r="G448" s="32">
        <f t="shared" si="96"/>
        <v>8.0535027522770312E-3</v>
      </c>
      <c r="I448" s="4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32">
        <f t="shared" si="84"/>
        <v>213.02533962933626</v>
      </c>
      <c r="F449" s="32">
        <f t="shared" si="95"/>
        <v>0.93203145853130642</v>
      </c>
      <c r="G449" s="32">
        <f t="shared" si="96"/>
        <v>8.1342356672133194E-3</v>
      </c>
      <c r="I449" s="4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32">
        <f t="shared" si="84"/>
        <v>212.88781365903432</v>
      </c>
      <c r="F450" s="32">
        <f t="shared" si="95"/>
        <v>0.94456817752285982</v>
      </c>
      <c r="G450" s="32">
        <f t="shared" si="96"/>
        <v>8.2360978084882342E-3</v>
      </c>
      <c r="I450" s="4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32">
        <f t="shared" ref="E451:E514" si="97" xml:space="preserve"> (2*H$10)/(-H$7+SQRT((H$7)^2+4*H$10*(LN(D451)-H$4)))</f>
        <v>212.7748679881966</v>
      </c>
      <c r="F451" s="32">
        <f t="shared" ref="F451:F460" si="98" xml:space="preserve"> E451^3*(1/SQRT(C451)-1/SQRT(B451))/((2*H$10+H$7*E451)*SQRT(11*93))</f>
        <v>0.94113160272023633</v>
      </c>
      <c r="G451" s="32">
        <f xml:space="preserve"> E451^2*(1/SQRT(C451)+1/SQRT(B451))/((2*H$10+H$7*E451)*SQRT(11*93))</f>
        <v>8.2133076045757293E-3</v>
      </c>
      <c r="I451" s="4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32">
        <f t="shared" si="97"/>
        <v>212.59873153697066</v>
      </c>
      <c r="F452" s="32">
        <f t="shared" si="98"/>
        <v>0.95058258630107206</v>
      </c>
      <c r="G452" s="32">
        <f t="shared" ref="G452:G460" si="99" xml:space="preserve"> E452^2*(1/SQRT(C452)+1/SQRT(B452))/((2*H$10+H$7*E452)*SQRT(11*93))</f>
        <v>8.3044049106566816E-3</v>
      </c>
      <c r="I452" s="4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32">
        <f t="shared" si="97"/>
        <v>212.43868050462689</v>
      </c>
      <c r="F453" s="32">
        <f t="shared" si="98"/>
        <v>0.95830431813275363</v>
      </c>
      <c r="G453" s="32">
        <f t="shared" si="99"/>
        <v>8.3871051950557898E-3</v>
      </c>
      <c r="I453" s="4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32">
        <f t="shared" si="97"/>
        <v>212.26358421642476</v>
      </c>
      <c r="F454" s="32">
        <f t="shared" si="98"/>
        <v>0.97031005119263281</v>
      </c>
      <c r="G454" s="32">
        <f t="shared" si="99"/>
        <v>8.4947940203920352E-3</v>
      </c>
      <c r="I454" s="4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32">
        <f t="shared" si="97"/>
        <v>212.09117102676115</v>
      </c>
      <c r="F455" s="32">
        <f t="shared" si="98"/>
        <v>0.98174506272778284</v>
      </c>
      <c r="G455" s="32">
        <f t="shared" si="99"/>
        <v>8.601743477444657E-3</v>
      </c>
      <c r="I455" s="4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32">
        <f t="shared" si="97"/>
        <v>212.01949292473813</v>
      </c>
      <c r="F456" s="32">
        <f t="shared" si="98"/>
        <v>0.98948356172478524</v>
      </c>
      <c r="G456" s="32">
        <f t="shared" si="99"/>
        <v>8.6692281000076091E-3</v>
      </c>
      <c r="I456" s="4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32">
        <f t="shared" si="97"/>
        <v>211.83713589296036</v>
      </c>
      <c r="F457" s="32">
        <f t="shared" si="98"/>
        <v>0.99972985992256236</v>
      </c>
      <c r="G457" s="32">
        <f t="shared" si="99"/>
        <v>8.7709774285026909E-3</v>
      </c>
      <c r="I457" s="4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32">
        <f t="shared" si="97"/>
        <v>211.67044280414191</v>
      </c>
      <c r="F458" s="32">
        <f t="shared" si="98"/>
        <v>1.0106365062302398</v>
      </c>
      <c r="G458" s="32">
        <f t="shared" si="99"/>
        <v>8.8743001599200962E-3</v>
      </c>
      <c r="I458" s="4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32">
        <f t="shared" si="97"/>
        <v>211.36734114209241</v>
      </c>
      <c r="F459" s="32">
        <f t="shared" si="98"/>
        <v>1.0289317809427179</v>
      </c>
      <c r="G459" s="32">
        <f t="shared" si="99"/>
        <v>9.0372785427187512E-3</v>
      </c>
      <c r="I459" s="4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32">
        <f t="shared" si="97"/>
        <v>211.03585575025284</v>
      </c>
      <c r="F460" s="32">
        <f t="shared" si="98"/>
        <v>1.0507122905039292</v>
      </c>
      <c r="G460" s="32">
        <f t="shared" si="99"/>
        <v>9.2297529795579876E-3</v>
      </c>
      <c r="I460" s="4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32">
        <f t="shared" si="97"/>
        <v>210.73529913109175</v>
      </c>
      <c r="F461" s="32">
        <f t="shared" ref="F461:F470" si="100" xml:space="preserve"> E461^3*(1/SQRT(C461)-1/SQRT(B461))/((2*H$10+H$7*E461)*SQRT(11*95))</f>
        <v>1.0559216200458319</v>
      </c>
      <c r="G461" s="32">
        <f xml:space="preserve"> E461^2*(1/SQRT(C461)+1/SQRT(B461))/((2*H$10+H$7*E461)*SQRT(11*95))</f>
        <v>9.2899926341708759E-3</v>
      </c>
      <c r="I461" s="4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32">
        <f t="shared" si="97"/>
        <v>210.48863950466642</v>
      </c>
      <c r="F462" s="32">
        <f t="shared" si="100"/>
        <v>1.075887531280457</v>
      </c>
      <c r="G462" s="32">
        <f t="shared" ref="G462:G470" si="101" xml:space="preserve"> E462^2*(1/SQRT(C462)+1/SQRT(B462))/((2*H$10+H$7*E462)*SQRT(11*95))</f>
        <v>9.4627443197382363E-3</v>
      </c>
      <c r="I462" s="4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32">
        <f t="shared" si="97"/>
        <v>210.22971191787875</v>
      </c>
      <c r="F463" s="32">
        <f t="shared" si="100"/>
        <v>1.0913550104945784</v>
      </c>
      <c r="G463" s="32">
        <f t="shared" si="101"/>
        <v>9.615214635575655E-3</v>
      </c>
      <c r="I463" s="4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32">
        <f t="shared" si="97"/>
        <v>209.88039913170292</v>
      </c>
      <c r="F464" s="32">
        <f t="shared" si="100"/>
        <v>1.1144747925316238</v>
      </c>
      <c r="G464" s="32">
        <f t="shared" si="101"/>
        <v>9.8240139808257743E-3</v>
      </c>
      <c r="I464" s="4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32">
        <f t="shared" si="97"/>
        <v>209.66097281166844</v>
      </c>
      <c r="F465" s="32">
        <f t="shared" si="100"/>
        <v>1.1317265601964783</v>
      </c>
      <c r="G465" s="32">
        <f t="shared" si="101"/>
        <v>9.9774710022282574E-3</v>
      </c>
      <c r="I465" s="4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32">
        <f t="shared" si="97"/>
        <v>209.62107526915963</v>
      </c>
      <c r="F466" s="32">
        <f t="shared" si="100"/>
        <v>1.1381239256442099</v>
      </c>
      <c r="G466" s="32">
        <f t="shared" si="101"/>
        <v>1.0041057653729146E-2</v>
      </c>
      <c r="I466" s="4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32">
        <f t="shared" si="97"/>
        <v>209.46809689343851</v>
      </c>
      <c r="F467" s="32">
        <f t="shared" si="100"/>
        <v>1.1500103061087308</v>
      </c>
      <c r="G467" s="32">
        <f t="shared" si="101"/>
        <v>1.0158628117520961E-2</v>
      </c>
      <c r="I467" s="4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32">
        <f t="shared" si="97"/>
        <v>209.31576722753724</v>
      </c>
      <c r="F468" s="32">
        <f t="shared" si="100"/>
        <v>1.1631639950219863</v>
      </c>
      <c r="G468" s="32">
        <f t="shared" si="101"/>
        <v>1.0285785542819375E-2</v>
      </c>
      <c r="I468" s="4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32">
        <f t="shared" si="97"/>
        <v>209.12548815502734</v>
      </c>
      <c r="F469" s="32">
        <f t="shared" si="100"/>
        <v>1.1803880412593708</v>
      </c>
      <c r="G469" s="32">
        <f t="shared" si="101"/>
        <v>1.0434295586434796E-2</v>
      </c>
      <c r="I469" s="4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32">
        <f t="shared" si="97"/>
        <v>209.19218456655847</v>
      </c>
      <c r="F470" s="32">
        <f t="shared" si="100"/>
        <v>1.181353125307735</v>
      </c>
      <c r="G470" s="32">
        <f t="shared" si="101"/>
        <v>1.0448662045513601E-2</v>
      </c>
      <c r="I470" s="4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32">
        <f t="shared" si="97"/>
        <v>209.21798902155118</v>
      </c>
      <c r="F471" s="32">
        <f t="shared" ref="F471:F480" si="102" xml:space="preserve"> E471^3*(1/SQRT(C471)-1/SQRT(B471))/((2*H$10+H$7*E471)*SQRT(11*97))</f>
        <v>1.1700520083628512</v>
      </c>
      <c r="G471" s="32">
        <f xml:space="preserve"> E471^2*(1/SQRT(C471)+1/SQRT(B471))/((2*H$10+H$7*E471)*SQRT(11*97))</f>
        <v>1.0361057124828859E-2</v>
      </c>
      <c r="I471" s="4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32">
        <f t="shared" si="97"/>
        <v>209.28163626047822</v>
      </c>
      <c r="F472" s="32">
        <f t="shared" si="102"/>
        <v>1.1767532516687582</v>
      </c>
      <c r="G472" s="32">
        <f t="shared" ref="G472:G480" si="103" xml:space="preserve"> E472^2*(1/SQRT(C472)+1/SQRT(B472))/((2*H$10+H$7*E472)*SQRT(11*97))</f>
        <v>1.0400828499744852E-2</v>
      </c>
      <c r="I472" s="4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32">
        <f t="shared" si="97"/>
        <v>209.43648005628521</v>
      </c>
      <c r="F473" s="32">
        <f t="shared" si="102"/>
        <v>1.179004816183969</v>
      </c>
      <c r="G473" s="32">
        <f t="shared" si="103"/>
        <v>1.0398050008578866E-2</v>
      </c>
      <c r="I473" s="4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32">
        <f t="shared" si="97"/>
        <v>209.53678766856629</v>
      </c>
      <c r="F474" s="32">
        <f t="shared" si="102"/>
        <v>1.1802034384933227</v>
      </c>
      <c r="G474" s="32">
        <f t="shared" si="103"/>
        <v>1.0402878779540123E-2</v>
      </c>
      <c r="I474" s="4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32">
        <f t="shared" si="97"/>
        <v>209.70190686665586</v>
      </c>
      <c r="F475" s="32">
        <f t="shared" si="102"/>
        <v>1.1714137504735789</v>
      </c>
      <c r="G475" s="32">
        <f t="shared" si="103"/>
        <v>1.0344995563822422E-2</v>
      </c>
      <c r="I475" s="4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32">
        <f t="shared" si="97"/>
        <v>209.79103645757382</v>
      </c>
      <c r="F476" s="32">
        <f t="shared" si="102"/>
        <v>1.1773430218605705</v>
      </c>
      <c r="G476" s="32">
        <f t="shared" si="103"/>
        <v>1.0377171819947111E-2</v>
      </c>
      <c r="I476" s="4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32">
        <f t="shared" si="97"/>
        <v>209.84838441256335</v>
      </c>
      <c r="F477" s="32">
        <f t="shared" si="102"/>
        <v>1.1773636406508716</v>
      </c>
      <c r="G477" s="32">
        <f t="shared" si="103"/>
        <v>1.0385860954460919E-2</v>
      </c>
      <c r="I477" s="4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32">
        <f t="shared" si="97"/>
        <v>209.98153428576688</v>
      </c>
      <c r="F478" s="32">
        <f t="shared" si="102"/>
        <v>1.1731995832455309</v>
      </c>
      <c r="G478" s="32">
        <f t="shared" si="103"/>
        <v>1.0362299027060139E-2</v>
      </c>
      <c r="I478" s="4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32">
        <f t="shared" si="97"/>
        <v>210.19760392247801</v>
      </c>
      <c r="F479" s="32">
        <f t="shared" si="102"/>
        <v>1.1707369631152231</v>
      </c>
      <c r="G479" s="32">
        <f t="shared" si="103"/>
        <v>1.0324996706144453E-2</v>
      </c>
      <c r="I479" s="4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32">
        <f t="shared" si="97"/>
        <v>210.41755831964514</v>
      </c>
      <c r="F480" s="32">
        <f t="shared" si="102"/>
        <v>1.1668621657743268</v>
      </c>
      <c r="G480" s="32">
        <f t="shared" si="103"/>
        <v>1.0277095558022545E-2</v>
      </c>
      <c r="I480" s="4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32">
        <f t="shared" si="97"/>
        <v>210.38820623722145</v>
      </c>
      <c r="F481" s="32">
        <f t="shared" ref="F481:F490" si="104" xml:space="preserve"> E481^3*(1/SQRT(C481)-1/SQRT(B481))/((2*H$10+H$7*E481)*SQRT(11*99))</f>
        <v>1.1610819017640874</v>
      </c>
      <c r="G481" s="32">
        <f xml:space="preserve"> E481^2*(1/SQRT(C481)+1/SQRT(B481))/((2*H$10+H$7*E481)*SQRT(11*99))</f>
        <v>1.0224887558544064E-2</v>
      </c>
      <c r="I481" s="4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32">
        <f t="shared" si="97"/>
        <v>210.47775530102828</v>
      </c>
      <c r="F482" s="32">
        <f t="shared" si="104"/>
        <v>1.1600347208443575</v>
      </c>
      <c r="G482" s="32">
        <f t="shared" ref="G482:G490" si="105" xml:space="preserve"> E482^2*(1/SQRT(C482)+1/SQRT(B482))/((2*H$10+H$7*E482)*SQRT(11*99))</f>
        <v>1.0219879792999901E-2</v>
      </c>
      <c r="I482" s="4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32">
        <f t="shared" si="97"/>
        <v>210.53526209405882</v>
      </c>
      <c r="F483" s="32">
        <f t="shared" si="104"/>
        <v>1.164433723032759</v>
      </c>
      <c r="G483" s="32">
        <f t="shared" si="105"/>
        <v>1.0251602845562592E-2</v>
      </c>
      <c r="I483" s="4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32">
        <f t="shared" si="97"/>
        <v>210.34795931541117</v>
      </c>
      <c r="F484" s="32">
        <f t="shared" si="104"/>
        <v>1.1792331044063418</v>
      </c>
      <c r="G484" s="32">
        <f t="shared" si="105"/>
        <v>1.0389502573410691E-2</v>
      </c>
      <c r="I484" s="4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32">
        <f t="shared" si="97"/>
        <v>210.1217798670875</v>
      </c>
      <c r="F485" s="32">
        <f t="shared" si="104"/>
        <v>1.1961211934267313</v>
      </c>
      <c r="G485" s="32">
        <f t="shared" si="105"/>
        <v>1.0549768474373057E-2</v>
      </c>
      <c r="I485" s="4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32">
        <f t="shared" si="97"/>
        <v>209.9568426584367</v>
      </c>
      <c r="F486" s="32">
        <f t="shared" si="104"/>
        <v>1.2125257901535893</v>
      </c>
      <c r="G486" s="32">
        <f t="shared" si="105"/>
        <v>1.0690159486200399E-2</v>
      </c>
      <c r="I486" s="4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32">
        <f t="shared" si="97"/>
        <v>209.69083064058674</v>
      </c>
      <c r="F487" s="32">
        <f t="shared" si="104"/>
        <v>1.2302554546375144</v>
      </c>
      <c r="G487" s="32">
        <f t="shared" si="105"/>
        <v>1.0863886112319513E-2</v>
      </c>
      <c r="I487" s="4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32">
        <f t="shared" si="97"/>
        <v>209.4748673405004</v>
      </c>
      <c r="F488" s="32">
        <f t="shared" si="104"/>
        <v>1.2468586783478399</v>
      </c>
      <c r="G488" s="32">
        <f t="shared" si="105"/>
        <v>1.1028459667671799E-2</v>
      </c>
      <c r="I488" s="4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32">
        <f t="shared" si="97"/>
        <v>209.2973979044105</v>
      </c>
      <c r="F489" s="32">
        <f t="shared" si="104"/>
        <v>1.2678400985896483</v>
      </c>
      <c r="G489" s="32">
        <f t="shared" si="105"/>
        <v>1.1201908984220368E-2</v>
      </c>
      <c r="I489" s="4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32">
        <f t="shared" si="97"/>
        <v>209.21258795397273</v>
      </c>
      <c r="F490" s="32">
        <f t="shared" si="104"/>
        <v>1.2820249698819317</v>
      </c>
      <c r="G490" s="32">
        <f t="shared" si="105"/>
        <v>1.1319973228284048E-2</v>
      </c>
      <c r="I490" s="4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32">
        <f t="shared" si="97"/>
        <v>209.20446822486704</v>
      </c>
      <c r="F491" s="32">
        <f t="shared" ref="F491:F500" si="106" xml:space="preserve"> E491^3*(1/SQRT(C491)-1/SQRT(B491))/((2*H$10+H$7*E491)*SQRT(11*101))</f>
        <v>1.2727690045712516</v>
      </c>
      <c r="G491" s="32">
        <f xml:space="preserve"> E491^2*(1/SQRT(C491)+1/SQRT(B491))/((2*H$10+H$7*E491)*SQRT(11*101))</f>
        <v>1.124626889680134E-2</v>
      </c>
      <c r="I491" s="4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32">
        <f t="shared" si="97"/>
        <v>209.23467530554842</v>
      </c>
      <c r="F492" s="32">
        <f t="shared" si="106"/>
        <v>1.2825349287221668</v>
      </c>
      <c r="G492" s="32">
        <f t="shared" ref="G492:G500" si="107" xml:space="preserve"> E492^2*(1/SQRT(C492)+1/SQRT(B492))/((2*H$10+H$7*E492)*SQRT(11*101))</f>
        <v>1.1310877659476914E-2</v>
      </c>
      <c r="I492" s="4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32">
        <f t="shared" si="97"/>
        <v>209.20801090548309</v>
      </c>
      <c r="F493" s="32">
        <f t="shared" si="106"/>
        <v>1.2858835417881187</v>
      </c>
      <c r="G493" s="32">
        <f t="shared" si="107"/>
        <v>1.1360111496362246E-2</v>
      </c>
      <c r="I493" s="4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32">
        <f t="shared" si="97"/>
        <v>208.94994104390742</v>
      </c>
      <c r="F494" s="32">
        <f t="shared" si="106"/>
        <v>1.3054412822201207</v>
      </c>
      <c r="G494" s="32">
        <f t="shared" si="107"/>
        <v>1.1549357644353223E-2</v>
      </c>
      <c r="I494" s="4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32">
        <f t="shared" si="97"/>
        <v>208.82940386451239</v>
      </c>
      <c r="F495" s="32">
        <f t="shared" si="106"/>
        <v>1.3150397276841452</v>
      </c>
      <c r="G495" s="32">
        <f t="shared" si="107"/>
        <v>1.1655422051267943E-2</v>
      </c>
      <c r="I495" s="4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32">
        <f t="shared" si="97"/>
        <v>208.8888714097555</v>
      </c>
      <c r="F496" s="32">
        <f t="shared" si="106"/>
        <v>1.3148431868917443</v>
      </c>
      <c r="G496" s="32">
        <f t="shared" si="107"/>
        <v>1.1663919293594009E-2</v>
      </c>
      <c r="I496" s="4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32">
        <f t="shared" si="97"/>
        <v>208.90521230488923</v>
      </c>
      <c r="F497" s="32">
        <f t="shared" si="106"/>
        <v>1.3216788608806924</v>
      </c>
      <c r="G497" s="32">
        <f t="shared" si="107"/>
        <v>1.1716453225219168E-2</v>
      </c>
      <c r="I497" s="4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32">
        <f t="shared" si="97"/>
        <v>209.05389503575648</v>
      </c>
      <c r="F498" s="32">
        <f t="shared" si="106"/>
        <v>1.321386123256677</v>
      </c>
      <c r="G498" s="32">
        <f t="shared" si="107"/>
        <v>1.1699509166618676E-2</v>
      </c>
      <c r="I498" s="4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32">
        <f t="shared" si="97"/>
        <v>209.02051756942367</v>
      </c>
      <c r="F499" s="32">
        <f t="shared" si="106"/>
        <v>1.3363133307677744</v>
      </c>
      <c r="G499" s="32">
        <f t="shared" si="107"/>
        <v>1.1800246065012728E-2</v>
      </c>
      <c r="I499" s="4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32">
        <f t="shared" si="97"/>
        <v>209.00842715014326</v>
      </c>
      <c r="F500" s="32">
        <f t="shared" si="106"/>
        <v>1.3418490178931344</v>
      </c>
      <c r="G500" s="32">
        <f t="shared" si="107"/>
        <v>1.1851300100000552E-2</v>
      </c>
      <c r="I500" s="4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39">
        <f t="shared" si="97"/>
        <v>208.8800864690017</v>
      </c>
      <c r="F501" s="39">
        <f t="shared" ref="F501:F510" si="108" xml:space="preserve"> E501^3*(1/SQRT(C501)-1/SQRT(B501))/((2*H$10+H$7*E501)*SQRT(11*103))</f>
        <v>1.3371993176852601</v>
      </c>
      <c r="G501" s="39">
        <f xml:space="preserve"> E501^2*(1/SQRT(C501)+1/SQRT(B501))/((2*H$10+H$7*E501)*SQRT(11*103))</f>
        <v>1.183623050602863E-2</v>
      </c>
      <c r="H501" s="30"/>
      <c r="I501" s="47"/>
      <c r="J501" s="48"/>
      <c r="K501" s="25"/>
      <c r="L501" s="25"/>
      <c r="M501" s="22"/>
      <c r="N501" s="22"/>
      <c r="P501" s="33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32">
        <f t="shared" si="97"/>
        <v>208.70198755209205</v>
      </c>
      <c r="F502" s="32">
        <f t="shared" si="108"/>
        <v>1.3539728840943726</v>
      </c>
      <c r="G502" s="32">
        <f t="shared" ref="G502:G510" si="109" xml:space="preserve"> E502^2*(1/SQRT(C502)+1/SQRT(B502))/((2*H$10+H$7*E502)*SQRT(11*103))</f>
        <v>1.1995470926827007E-2</v>
      </c>
      <c r="I502" s="4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32">
        <f t="shared" si="97"/>
        <v>208.55423639022968</v>
      </c>
      <c r="F503" s="32">
        <f t="shared" si="108"/>
        <v>1.3687274122671189</v>
      </c>
      <c r="G503" s="32">
        <f t="shared" si="109"/>
        <v>1.2136827918886808E-2</v>
      </c>
      <c r="I503" s="4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32">
        <f t="shared" si="97"/>
        <v>208.27372696700596</v>
      </c>
      <c r="F504" s="32">
        <f t="shared" si="108"/>
        <v>1.3956783673083306</v>
      </c>
      <c r="G504" s="32">
        <f t="shared" si="109"/>
        <v>1.237932270633248E-2</v>
      </c>
      <c r="I504" s="4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32">
        <f t="shared" si="97"/>
        <v>208.07828982075804</v>
      </c>
      <c r="F505" s="32">
        <f t="shared" si="108"/>
        <v>1.4121991068208297</v>
      </c>
      <c r="G505" s="32">
        <f t="shared" si="109"/>
        <v>1.2543958183706372E-2</v>
      </c>
      <c r="I505" s="4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32">
        <f t="shared" si="97"/>
        <v>207.81316591653049</v>
      </c>
      <c r="F506" s="32">
        <f t="shared" si="108"/>
        <v>1.4382564901331358</v>
      </c>
      <c r="G506" s="32">
        <f t="shared" si="109"/>
        <v>1.2785690450575961E-2</v>
      </c>
      <c r="I506" s="4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32">
        <f t="shared" si="97"/>
        <v>207.56946457635021</v>
      </c>
      <c r="F507" s="32">
        <f t="shared" si="108"/>
        <v>1.4608387690092972</v>
      </c>
      <c r="G507" s="32">
        <f t="shared" si="109"/>
        <v>1.3007367003391661E-2</v>
      </c>
      <c r="I507" s="4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32">
        <f t="shared" si="97"/>
        <v>207.30536425565251</v>
      </c>
      <c r="F508" s="32">
        <f t="shared" si="108"/>
        <v>1.4862305853445485</v>
      </c>
      <c r="G508" s="32">
        <f t="shared" si="109"/>
        <v>1.3248332137801964E-2</v>
      </c>
      <c r="I508" s="4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32">
        <f t="shared" si="97"/>
        <v>207.05781186786007</v>
      </c>
      <c r="F509" s="32">
        <f t="shared" si="108"/>
        <v>1.5188956271356713</v>
      </c>
      <c r="G509" s="32">
        <f t="shared" si="109"/>
        <v>1.3523442087232334E-2</v>
      </c>
      <c r="I509" s="4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32">
        <f t="shared" si="97"/>
        <v>206.92236823877647</v>
      </c>
      <c r="F510" s="32">
        <f t="shared" si="108"/>
        <v>1.5420098112758118</v>
      </c>
      <c r="G510" s="32">
        <f t="shared" si="109"/>
        <v>1.3717034499872747E-2</v>
      </c>
      <c r="I510" s="4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32">
        <f t="shared" si="97"/>
        <v>206.89523760335607</v>
      </c>
      <c r="F511" s="32">
        <f t="shared" ref="F511:F520" si="110" xml:space="preserve"> E511^3*(1/SQRT(C511)-1/SQRT(B511))/((2*H$10+H$7*E511)*SQRT(11*105))</f>
        <v>1.5376892997424172</v>
      </c>
      <c r="G511" s="32">
        <f xml:space="preserve"> E511^2*(1/SQRT(C511)+1/SQRT(B511))/((2*H$10+H$7*E511)*SQRT(11*105))</f>
        <v>1.3669317827090858E-2</v>
      </c>
      <c r="I511" s="4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32">
        <f t="shared" si="97"/>
        <v>206.9240580512982</v>
      </c>
      <c r="F512" s="32">
        <f t="shared" si="110"/>
        <v>1.5363252265836798</v>
      </c>
      <c r="G512" s="32">
        <f t="shared" ref="G512:G520" si="111" xml:space="preserve"> E512^2*(1/SQRT(C512)+1/SQRT(B512))/((2*H$10+H$7*E512)*SQRT(11*105))</f>
        <v>1.3681127607218671E-2</v>
      </c>
      <c r="I512" s="4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32">
        <f t="shared" si="97"/>
        <v>206.90060220480075</v>
      </c>
      <c r="F513" s="32">
        <f t="shared" si="110"/>
        <v>1.54622225791725</v>
      </c>
      <c r="G513" s="32">
        <f t="shared" si="111"/>
        <v>1.3768142020301678E-2</v>
      </c>
      <c r="I513" s="4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32">
        <f t="shared" si="97"/>
        <v>206.90410263063492</v>
      </c>
      <c r="F514" s="32">
        <f t="shared" si="110"/>
        <v>1.5523490787688221</v>
      </c>
      <c r="G514" s="32">
        <f t="shared" si="111"/>
        <v>1.3828402010740676E-2</v>
      </c>
      <c r="I514" s="4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32">
        <f t="shared" ref="E515:E578" si="112" xml:space="preserve"> (2*H$10)/(-H$7+SQRT((H$7)^2+4*H$10*(LN(D515)-H$4)))</f>
        <v>207.05061696845476</v>
      </c>
      <c r="F515" s="32">
        <f t="shared" si="110"/>
        <v>1.5460950003517784</v>
      </c>
      <c r="G515" s="32">
        <f t="shared" si="111"/>
        <v>1.3769478553431599E-2</v>
      </c>
      <c r="I515" s="4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32">
        <f t="shared" si="112"/>
        <v>207.20051117616958</v>
      </c>
      <c r="F516" s="32">
        <f t="shared" si="110"/>
        <v>1.5360066403531287</v>
      </c>
      <c r="G516" s="32">
        <f t="shared" si="111"/>
        <v>1.3696496146176582E-2</v>
      </c>
      <c r="I516" s="4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32">
        <f t="shared" si="112"/>
        <v>207.59910431246067</v>
      </c>
      <c r="F517" s="32">
        <f t="shared" si="110"/>
        <v>1.5122333636907941</v>
      </c>
      <c r="G517" s="32">
        <f t="shared" si="111"/>
        <v>1.3462392613412606E-2</v>
      </c>
      <c r="I517" s="4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32">
        <f t="shared" si="112"/>
        <v>207.76780103215646</v>
      </c>
      <c r="F518" s="32">
        <f t="shared" si="110"/>
        <v>1.5065715626220377</v>
      </c>
      <c r="G518" s="32">
        <f t="shared" si="111"/>
        <v>1.3397546801653625E-2</v>
      </c>
      <c r="I518" s="4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32">
        <f t="shared" si="112"/>
        <v>207.94835119400793</v>
      </c>
      <c r="F519" s="32">
        <f t="shared" si="110"/>
        <v>1.5004199134175884</v>
      </c>
      <c r="G519" s="32">
        <f t="shared" si="111"/>
        <v>1.3334087561796602E-2</v>
      </c>
      <c r="I519" s="4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32">
        <f t="shared" si="112"/>
        <v>208.26619716616275</v>
      </c>
      <c r="F520" s="32">
        <f t="shared" si="110"/>
        <v>1.4869305451119612</v>
      </c>
      <c r="G520" s="32">
        <f t="shared" si="111"/>
        <v>1.3187856009895315E-2</v>
      </c>
      <c r="I520" s="4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32">
        <f t="shared" si="112"/>
        <v>208.51840569882842</v>
      </c>
      <c r="F521" s="32">
        <f t="shared" ref="F521:F530" si="113" xml:space="preserve"> E521^3*(1/SQRT(C521)-1/SQRT(B521))/((2*H$10+H$7*E521)*SQRT(11*107))</f>
        <v>1.4652224861441694</v>
      </c>
      <c r="G521" s="32">
        <f xml:space="preserve"> E521^2*(1/SQRT(C521)+1/SQRT(B521))/((2*H$10+H$7*E521)*SQRT(11*107))</f>
        <v>1.2960156483947396E-2</v>
      </c>
      <c r="I521" s="4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32">
        <f t="shared" si="112"/>
        <v>208.70508200582643</v>
      </c>
      <c r="F522" s="32">
        <f t="shared" si="113"/>
        <v>1.4539817281598326</v>
      </c>
      <c r="G522" s="32">
        <f t="shared" ref="G522:G530" si="114" xml:space="preserve"> E522^2*(1/SQRT(C522)+1/SQRT(B522))/((2*H$10+H$7*E522)*SQRT(11*107))</f>
        <v>1.2882764398004998E-2</v>
      </c>
      <c r="I522" s="4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32">
        <f t="shared" si="112"/>
        <v>208.97610295994386</v>
      </c>
      <c r="F523" s="32">
        <f t="shared" si="113"/>
        <v>1.4469089828157762</v>
      </c>
      <c r="G523" s="32">
        <f t="shared" si="114"/>
        <v>1.2788075789886673E-2</v>
      </c>
      <c r="I523" s="4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32">
        <f t="shared" si="112"/>
        <v>209.30915036446288</v>
      </c>
      <c r="F524" s="32">
        <f t="shared" si="113"/>
        <v>1.4331697162064081</v>
      </c>
      <c r="G524" s="32">
        <f t="shared" si="114"/>
        <v>1.2646322120352974E-2</v>
      </c>
      <c r="I524" s="4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32">
        <f t="shared" si="112"/>
        <v>209.60882273104693</v>
      </c>
      <c r="F525" s="32">
        <f t="shared" si="113"/>
        <v>1.4147745087884696</v>
      </c>
      <c r="G525" s="32">
        <f t="shared" si="114"/>
        <v>1.2496309506923979E-2</v>
      </c>
      <c r="I525" s="4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32">
        <f t="shared" si="112"/>
        <v>209.96540638275303</v>
      </c>
      <c r="F526" s="32">
        <f t="shared" si="113"/>
        <v>1.4013608863627054</v>
      </c>
      <c r="G526" s="32">
        <f t="shared" si="114"/>
        <v>1.2351740861785849E-2</v>
      </c>
      <c r="I526" s="4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32">
        <f t="shared" si="112"/>
        <v>210.52235132057868</v>
      </c>
      <c r="F527" s="32">
        <f t="shared" si="113"/>
        <v>1.3743086676288079</v>
      </c>
      <c r="G527" s="32">
        <f t="shared" si="114"/>
        <v>1.2094086627130726E-2</v>
      </c>
      <c r="I527" s="4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32">
        <f t="shared" si="112"/>
        <v>210.99772884117328</v>
      </c>
      <c r="F528" s="32">
        <f t="shared" si="113"/>
        <v>1.3520834809326281</v>
      </c>
      <c r="G528" s="32">
        <f t="shared" si="114"/>
        <v>1.1890251806382514E-2</v>
      </c>
      <c r="I528" s="4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32">
        <f t="shared" si="112"/>
        <v>211.58533650541349</v>
      </c>
      <c r="F529" s="32">
        <f t="shared" si="113"/>
        <v>1.3279880488375808</v>
      </c>
      <c r="G529" s="32">
        <f t="shared" si="114"/>
        <v>1.1654239212027422E-2</v>
      </c>
      <c r="I529" s="4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32">
        <f t="shared" si="112"/>
        <v>212.23636150856731</v>
      </c>
      <c r="F530" s="32">
        <f t="shared" si="113"/>
        <v>1.3050257367543137</v>
      </c>
      <c r="G530" s="32">
        <f t="shared" si="114"/>
        <v>1.1414943163403666E-2</v>
      </c>
      <c r="I530" s="4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32">
        <f t="shared" si="112"/>
        <v>212.67797870041002</v>
      </c>
      <c r="F531" s="32">
        <f t="shared" ref="F531:F540" si="115" xml:space="preserve"> E531^3*(1/SQRT(C531)-1/SQRT(B531))/((2*H$10+H$7*E531)*SQRT(11*109))</f>
        <v>1.2768408730900453</v>
      </c>
      <c r="G531" s="32">
        <f xml:space="preserve"> E531^2*(1/SQRT(C531)+1/SQRT(B531))/((2*H$10+H$7*E531)*SQRT(11*109))</f>
        <v>1.1150324470191328E-2</v>
      </c>
      <c r="I531" s="4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32">
        <f t="shared" si="112"/>
        <v>213.26075210152919</v>
      </c>
      <c r="F532" s="32">
        <f t="shared" si="115"/>
        <v>1.2543179629657151</v>
      </c>
      <c r="G532" s="32">
        <f t="shared" ref="G532:G540" si="116" xml:space="preserve"> E532^2*(1/SQRT(C532)+1/SQRT(B532))/((2*H$10+H$7*E532)*SQRT(11*109))</f>
        <v>1.0942431555638761E-2</v>
      </c>
      <c r="I532" s="4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32">
        <f t="shared" si="112"/>
        <v>213.57954852626128</v>
      </c>
      <c r="F533" s="32">
        <f t="shared" si="115"/>
        <v>1.2429278806729203</v>
      </c>
      <c r="G533" s="32">
        <f t="shared" si="116"/>
        <v>1.0843634408681394E-2</v>
      </c>
      <c r="I533" s="4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32">
        <f t="shared" si="112"/>
        <v>213.83373024373472</v>
      </c>
      <c r="F534" s="32">
        <f t="shared" si="115"/>
        <v>1.2370524084771732</v>
      </c>
      <c r="G534" s="32">
        <f t="shared" si="116"/>
        <v>1.0787622266408571E-2</v>
      </c>
      <c r="I534" s="4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32">
        <f t="shared" si="112"/>
        <v>214.15652994760183</v>
      </c>
      <c r="F535" s="32">
        <f t="shared" si="115"/>
        <v>1.2253562486672711</v>
      </c>
      <c r="G535" s="32">
        <f t="shared" si="116"/>
        <v>1.0682963827889767E-2</v>
      </c>
      <c r="I535" s="4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32">
        <f t="shared" si="112"/>
        <v>214.60520391075303</v>
      </c>
      <c r="F536" s="32">
        <f t="shared" si="115"/>
        <v>1.2157557580534206</v>
      </c>
      <c r="G536" s="32">
        <f t="shared" si="116"/>
        <v>1.0567374670855726E-2</v>
      </c>
      <c r="I536" s="4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32">
        <f t="shared" si="112"/>
        <v>215.02454987817666</v>
      </c>
      <c r="F537" s="32">
        <f t="shared" si="115"/>
        <v>1.2007650909910161</v>
      </c>
      <c r="G537" s="32">
        <f t="shared" si="116"/>
        <v>1.0439406348605148E-2</v>
      </c>
      <c r="I537" s="4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32">
        <f t="shared" si="112"/>
        <v>215.37890881396396</v>
      </c>
      <c r="F538" s="32">
        <f t="shared" si="115"/>
        <v>1.2030419019228393</v>
      </c>
      <c r="G538" s="32">
        <f t="shared" si="116"/>
        <v>1.040582734866379E-2</v>
      </c>
      <c r="I538" s="4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32">
        <f t="shared" si="112"/>
        <v>215.56865750452999</v>
      </c>
      <c r="F539" s="32">
        <f t="shared" si="115"/>
        <v>1.2014212941935127</v>
      </c>
      <c r="G539" s="32">
        <f t="shared" si="116"/>
        <v>1.038777834125152E-2</v>
      </c>
      <c r="I539" s="4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32">
        <f t="shared" si="112"/>
        <v>215.62653557250485</v>
      </c>
      <c r="F540" s="32">
        <f t="shared" si="115"/>
        <v>1.2020776392907278</v>
      </c>
      <c r="G540" s="32">
        <f t="shared" si="116"/>
        <v>1.0411520376687047E-2</v>
      </c>
      <c r="I540" s="4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32">
        <f t="shared" si="112"/>
        <v>215.57620552587736</v>
      </c>
      <c r="F541" s="32">
        <f t="shared" ref="F541:F550" si="117" xml:space="preserve"> E541^3*(1/SQRT(C541)-1/SQRT(B541))/((2*H$10+H$7*E541)*SQRT(11*111))</f>
        <v>1.1922883246716462</v>
      </c>
      <c r="G541" s="32">
        <f xml:space="preserve"> E541^2*(1/SQRT(C541)+1/SQRT(B541))/((2*H$10+H$7*E541)*SQRT(11*111))</f>
        <v>1.0351231678344714E-2</v>
      </c>
      <c r="I541" s="4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32">
        <f t="shared" si="112"/>
        <v>215.47648845169473</v>
      </c>
      <c r="F542" s="32">
        <f t="shared" si="117"/>
        <v>1.201265530034147</v>
      </c>
      <c r="G542" s="32">
        <f t="shared" ref="G542:G550" si="118" xml:space="preserve"> E542^2*(1/SQRT(C542)+1/SQRT(B542))/((2*H$10+H$7*E542)*SQRT(11*111))</f>
        <v>1.0434162409250327E-2</v>
      </c>
      <c r="I542" s="4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32">
        <f t="shared" si="112"/>
        <v>215.32603600764659</v>
      </c>
      <c r="F543" s="32">
        <f t="shared" si="117"/>
        <v>1.2095422524834194</v>
      </c>
      <c r="G543" s="32">
        <f t="shared" si="118"/>
        <v>1.0519877425685534E-2</v>
      </c>
      <c r="I543" s="4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32">
        <f t="shared" si="112"/>
        <v>215.38225994669557</v>
      </c>
      <c r="F544" s="32">
        <f t="shared" si="117"/>
        <v>1.2172860578858273</v>
      </c>
      <c r="G544" s="32">
        <f t="shared" si="118"/>
        <v>1.0568602537079122E-2</v>
      </c>
      <c r="I544" s="4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32">
        <f t="shared" si="112"/>
        <v>215.61113877738688</v>
      </c>
      <c r="F545" s="32">
        <f t="shared" si="117"/>
        <v>1.218396708391521</v>
      </c>
      <c r="G545" s="32">
        <f t="shared" si="118"/>
        <v>1.0548804515911942E-2</v>
      </c>
      <c r="I545" s="4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32">
        <f t="shared" si="112"/>
        <v>215.68313298141297</v>
      </c>
      <c r="F546" s="32">
        <f t="shared" si="117"/>
        <v>1.2231348748119055</v>
      </c>
      <c r="G546" s="32">
        <f t="shared" si="118"/>
        <v>1.0578108614990429E-2</v>
      </c>
      <c r="I546" s="4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32">
        <f t="shared" si="112"/>
        <v>215.70125728544619</v>
      </c>
      <c r="F547" s="32">
        <f t="shared" si="117"/>
        <v>1.2334624067989353</v>
      </c>
      <c r="G547" s="32">
        <f t="shared" si="118"/>
        <v>1.0646994198338042E-2</v>
      </c>
      <c r="I547" s="4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32">
        <f t="shared" si="112"/>
        <v>215.64961680280018</v>
      </c>
      <c r="F548" s="32">
        <f t="shared" si="117"/>
        <v>1.2370856422201848</v>
      </c>
      <c r="G548" s="32">
        <f t="shared" si="118"/>
        <v>1.0693809633482114E-2</v>
      </c>
      <c r="I548" s="4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32">
        <f t="shared" si="112"/>
        <v>215.5264791655047</v>
      </c>
      <c r="F549" s="32">
        <f t="shared" si="117"/>
        <v>1.2450296985827072</v>
      </c>
      <c r="G549" s="32">
        <f t="shared" si="118"/>
        <v>1.0772879739624167E-2</v>
      </c>
      <c r="I549" s="4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32">
        <f t="shared" si="112"/>
        <v>215.48508130850524</v>
      </c>
      <c r="F550" s="32">
        <f t="shared" si="117"/>
        <v>1.2434258311119331</v>
      </c>
      <c r="G550" s="32">
        <f t="shared" si="118"/>
        <v>1.0801589420752567E-2</v>
      </c>
      <c r="I550" s="4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32">
        <f t="shared" si="112"/>
        <v>215.60864368877722</v>
      </c>
      <c r="F551" s="32">
        <f t="shared" ref="F551:F560" si="119" xml:space="preserve"> E551^3*(1/SQRT(C551)-1/SQRT(B551))/((2*H$10+H$7*E551)*SQRT(11*113))</f>
        <v>1.2347729976250699</v>
      </c>
      <c r="G551" s="32">
        <f xml:space="preserve"> E551^2*(1/SQRT(C551)+1/SQRT(B551))/((2*H$10+H$7*E551)*SQRT(11*113))</f>
        <v>1.0710190283092901E-2</v>
      </c>
      <c r="I551" s="4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32">
        <f t="shared" si="112"/>
        <v>215.76857764971538</v>
      </c>
      <c r="F552" s="32">
        <f t="shared" si="119"/>
        <v>1.230680890059636</v>
      </c>
      <c r="G552" s="32">
        <f t="shared" ref="G552:G560" si="120" xml:space="preserve"> E552^2*(1/SQRT(C552)+1/SQRT(B552))/((2*H$10+H$7*E552)*SQRT(11*113))</f>
        <v>1.0678721829220675E-2</v>
      </c>
      <c r="I552" s="4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32">
        <f t="shared" si="112"/>
        <v>215.98833656585137</v>
      </c>
      <c r="F553" s="32">
        <f t="shared" si="119"/>
        <v>1.2323156643432844</v>
      </c>
      <c r="G553" s="32">
        <f t="shared" si="120"/>
        <v>1.0667998556835968E-2</v>
      </c>
      <c r="I553" s="4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32">
        <f t="shared" si="112"/>
        <v>216.18197261881875</v>
      </c>
      <c r="F554" s="32">
        <f t="shared" si="119"/>
        <v>1.233393671647846</v>
      </c>
      <c r="G554" s="32">
        <f t="shared" si="120"/>
        <v>1.0659874895710528E-2</v>
      </c>
      <c r="I554" s="4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32">
        <f t="shared" si="112"/>
        <v>216.43082628067728</v>
      </c>
      <c r="F555" s="32">
        <f t="shared" si="119"/>
        <v>1.2315898378317869</v>
      </c>
      <c r="G555" s="32">
        <f t="shared" si="120"/>
        <v>1.0632660959227398E-2</v>
      </c>
      <c r="I555" s="4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32">
        <f t="shared" si="112"/>
        <v>216.47933695245047</v>
      </c>
      <c r="F556" s="32">
        <f t="shared" si="119"/>
        <v>1.2318331095997044</v>
      </c>
      <c r="G556" s="32">
        <f t="shared" si="120"/>
        <v>1.0647206662482487E-2</v>
      </c>
      <c r="I556" s="4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32">
        <f t="shared" si="112"/>
        <v>216.59599880590341</v>
      </c>
      <c r="F557" s="32">
        <f t="shared" si="119"/>
        <v>1.2334494626429724</v>
      </c>
      <c r="G557" s="32">
        <f t="shared" si="120"/>
        <v>1.0654558983176509E-2</v>
      </c>
      <c r="I557" s="4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32">
        <f t="shared" si="112"/>
        <v>216.69521023066707</v>
      </c>
      <c r="F558" s="32">
        <f t="shared" si="119"/>
        <v>1.2368098614720253</v>
      </c>
      <c r="G558" s="32">
        <f t="shared" si="120"/>
        <v>1.0671131611973908E-2</v>
      </c>
      <c r="I558" s="4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32">
        <f t="shared" si="112"/>
        <v>216.83894582909346</v>
      </c>
      <c r="F559" s="32">
        <f t="shared" si="119"/>
        <v>1.2370373404277739</v>
      </c>
      <c r="G559" s="32">
        <f t="shared" si="120"/>
        <v>1.0674080342545017E-2</v>
      </c>
      <c r="I559" s="4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32">
        <f t="shared" si="112"/>
        <v>217.02278723166503</v>
      </c>
      <c r="F560" s="32">
        <f t="shared" si="119"/>
        <v>1.2336516828322657</v>
      </c>
      <c r="G560" s="32">
        <f t="shared" si="120"/>
        <v>1.0651727880180258E-2</v>
      </c>
      <c r="I560" s="4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32">
        <f t="shared" si="112"/>
        <v>217.30386881478384</v>
      </c>
      <c r="F561" s="32">
        <f t="shared" ref="F561:F570" si="121" xml:space="preserve"> E561^3*(1/SQRT(C561)-1/SQRT(B561))/((2*H$10+H$7*E561)*SQRT(11*115))</f>
        <v>1.2189312137562771</v>
      </c>
      <c r="G561" s="32">
        <f xml:space="preserve"> E561^2*(1/SQRT(C561)+1/SQRT(B561))/((2*H$10+H$7*E561)*SQRT(11*115))</f>
        <v>1.05101064096983E-2</v>
      </c>
      <c r="I561" s="4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32">
        <f t="shared" si="112"/>
        <v>217.47735724170363</v>
      </c>
      <c r="F562" s="32">
        <f t="shared" si="121"/>
        <v>1.2187276606907047</v>
      </c>
      <c r="G562" s="32">
        <f t="shared" ref="G562:G570" si="122" xml:space="preserve"> E562^2*(1/SQRT(C562)+1/SQRT(B562))/((2*H$10+H$7*E562)*SQRT(11*115))</f>
        <v>1.0504035421105557E-2</v>
      </c>
      <c r="I562" s="4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32">
        <f t="shared" si="112"/>
        <v>217.55360403166517</v>
      </c>
      <c r="F563" s="32">
        <f t="shared" si="121"/>
        <v>1.2206298467023848</v>
      </c>
      <c r="G563" s="32">
        <f t="shared" si="122"/>
        <v>1.0525072994031848E-2</v>
      </c>
      <c r="I563" s="4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32">
        <f t="shared" si="112"/>
        <v>217.8029328596478</v>
      </c>
      <c r="F564" s="32">
        <f t="shared" si="121"/>
        <v>1.2183754040173715</v>
      </c>
      <c r="G564" s="32">
        <f t="shared" si="122"/>
        <v>1.0488935217411996E-2</v>
      </c>
      <c r="I564" s="4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32">
        <f t="shared" si="112"/>
        <v>217.90938754587171</v>
      </c>
      <c r="F565" s="32">
        <f t="shared" si="121"/>
        <v>1.2200900702284319</v>
      </c>
      <c r="G565" s="32">
        <f t="shared" si="122"/>
        <v>1.0499107554994839E-2</v>
      </c>
      <c r="I565" s="4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32">
        <f t="shared" si="112"/>
        <v>217.93088181332666</v>
      </c>
      <c r="F566" s="32">
        <f t="shared" si="121"/>
        <v>1.2197026102507311</v>
      </c>
      <c r="G566" s="32">
        <f t="shared" si="122"/>
        <v>1.0515950719815127E-2</v>
      </c>
      <c r="I566" s="4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32">
        <f t="shared" si="112"/>
        <v>217.9025241245364</v>
      </c>
      <c r="F567" s="32">
        <f t="shared" si="121"/>
        <v>1.2248545000791218</v>
      </c>
      <c r="G567" s="32">
        <f t="shared" si="122"/>
        <v>1.0554177055927091E-2</v>
      </c>
      <c r="I567" s="4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32">
        <f t="shared" si="112"/>
        <v>217.8018921062536</v>
      </c>
      <c r="F568" s="32">
        <f t="shared" si="121"/>
        <v>1.2377413215177544</v>
      </c>
      <c r="G568" s="32">
        <f t="shared" si="122"/>
        <v>1.0648566521585837E-2</v>
      </c>
      <c r="I568" s="4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32">
        <f t="shared" si="112"/>
        <v>217.6960712690996</v>
      </c>
      <c r="F569" s="32">
        <f t="shared" si="121"/>
        <v>1.2406469325050209</v>
      </c>
      <c r="G569" s="32">
        <f t="shared" si="122"/>
        <v>1.0708403222092364E-2</v>
      </c>
      <c r="I569" s="4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32">
        <f t="shared" si="112"/>
        <v>217.69365520980193</v>
      </c>
      <c r="F570" s="32">
        <f t="shared" si="121"/>
        <v>1.2522290621924295</v>
      </c>
      <c r="G570" s="32">
        <f t="shared" si="122"/>
        <v>1.0785735058975236E-2</v>
      </c>
      <c r="I570" s="4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32">
        <f t="shared" si="112"/>
        <v>217.76187208329011</v>
      </c>
      <c r="F571" s="32">
        <f t="shared" ref="F571:F580" si="123" xml:space="preserve"> E571^3*(1/SQRT(C571)-1/SQRT(B571))/((2*H$10+H$7*E571)*SQRT(11*117))</f>
        <v>1.2457073509697438</v>
      </c>
      <c r="G571" s="32">
        <f xml:space="preserve"> E571^2*(1/SQRT(C571)+1/SQRT(B571))/((2*H$10+H$7*E571)*SQRT(11*117))</f>
        <v>1.0723954467648017E-2</v>
      </c>
      <c r="I571" s="4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32">
        <f t="shared" si="112"/>
        <v>217.62803128768553</v>
      </c>
      <c r="F572" s="32">
        <f t="shared" si="123"/>
        <v>1.2566468552480552</v>
      </c>
      <c r="G572" s="32">
        <f t="shared" ref="G572:G580" si="124" xml:space="preserve"> E572^2*(1/SQRT(C572)+1/SQRT(B572))/((2*H$10+H$7*E572)*SQRT(11*117))</f>
        <v>1.0813008868378228E-2</v>
      </c>
      <c r="I572" s="4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32">
        <f t="shared" si="112"/>
        <v>217.52954237740764</v>
      </c>
      <c r="F573" s="32">
        <f t="shared" si="123"/>
        <v>1.2686671230708277</v>
      </c>
      <c r="G573" s="32">
        <f t="shared" si="124"/>
        <v>1.0909833839362717E-2</v>
      </c>
      <c r="I573" s="4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32">
        <f t="shared" si="112"/>
        <v>217.52548244025419</v>
      </c>
      <c r="F574" s="32">
        <f t="shared" si="123"/>
        <v>1.2716411675380195</v>
      </c>
      <c r="G574" s="32">
        <f t="shared" si="124"/>
        <v>1.0943101840138138E-2</v>
      </c>
      <c r="I574" s="4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32">
        <f t="shared" si="112"/>
        <v>217.36266473098092</v>
      </c>
      <c r="F575" s="32">
        <f t="shared" si="123"/>
        <v>1.2782255922032584</v>
      </c>
      <c r="G575" s="32">
        <f t="shared" si="124"/>
        <v>1.102593649890529E-2</v>
      </c>
      <c r="I575" s="4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32">
        <f t="shared" si="112"/>
        <v>217.14810883122163</v>
      </c>
      <c r="F576" s="32">
        <f t="shared" si="123"/>
        <v>1.2860206215397056</v>
      </c>
      <c r="G576" s="32">
        <f t="shared" si="124"/>
        <v>1.1120540952520483E-2</v>
      </c>
      <c r="I576" s="4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32">
        <f t="shared" si="112"/>
        <v>217.0164126183613</v>
      </c>
      <c r="F577" s="32">
        <f t="shared" si="123"/>
        <v>1.300577890247278</v>
      </c>
      <c r="G577" s="32">
        <f t="shared" si="124"/>
        <v>1.1230148817642345E-2</v>
      </c>
      <c r="I577" s="4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32">
        <f t="shared" si="112"/>
        <v>216.85731745378317</v>
      </c>
      <c r="F578" s="32">
        <f t="shared" si="123"/>
        <v>1.310238439295329</v>
      </c>
      <c r="G578" s="32">
        <f t="shared" si="124"/>
        <v>1.1321907511011012E-2</v>
      </c>
      <c r="I578" s="4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32">
        <f t="shared" ref="E579:E630" si="125" xml:space="preserve"> (2*H$10)/(-H$7+SQRT((H$7)^2+4*H$10*(LN(D579)-H$4)))</f>
        <v>216.74720879456561</v>
      </c>
      <c r="F579" s="32">
        <f t="shared" si="123"/>
        <v>1.3192162893958141</v>
      </c>
      <c r="G579" s="32">
        <f t="shared" si="124"/>
        <v>1.1403816326683074E-2</v>
      </c>
      <c r="I579" s="4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32">
        <f t="shared" si="125"/>
        <v>216.33702234762231</v>
      </c>
      <c r="F580" s="32">
        <f t="shared" si="123"/>
        <v>1.339132486111059</v>
      </c>
      <c r="G580" s="32">
        <f t="shared" si="124"/>
        <v>1.1593194047941785E-2</v>
      </c>
      <c r="I580" s="4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32">
        <f t="shared" si="125"/>
        <v>215.61851995855579</v>
      </c>
      <c r="F581" s="32">
        <f t="shared" ref="F581:F590" si="126" xml:space="preserve"> E581^3*(1/SQRT(C581)-1/SQRT(B581))/((2*H$10+H$7*E581)*SQRT(11*119))</f>
        <v>1.3667817483787728</v>
      </c>
      <c r="G581" s="32">
        <f xml:space="preserve"> E581^2*(1/SQRT(C581)+1/SQRT(B581))/((2*H$10+H$7*E581)*SQRT(11*119))</f>
        <v>1.1835533415109492E-2</v>
      </c>
      <c r="I581" s="4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32">
        <f t="shared" si="125"/>
        <v>214.80833140509409</v>
      </c>
      <c r="F582" s="32">
        <f t="shared" si="126"/>
        <v>1.4013520592466597</v>
      </c>
      <c r="G582" s="32">
        <f t="shared" ref="G582:G590" si="127" xml:space="preserve"> E582^2*(1/SQRT(C582)+1/SQRT(B582))/((2*H$10+H$7*E582)*SQRT(11*119))</f>
        <v>1.2198036731588634E-2</v>
      </c>
      <c r="I582" s="4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32">
        <f t="shared" si="125"/>
        <v>213.9895947410746</v>
      </c>
      <c r="F583" s="32">
        <f t="shared" si="126"/>
        <v>1.4458430765778314</v>
      </c>
      <c r="G583" s="32">
        <f t="shared" si="127"/>
        <v>1.2613277045504183E-2</v>
      </c>
      <c r="I583" s="4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32">
        <f t="shared" si="125"/>
        <v>213.04619388084294</v>
      </c>
      <c r="F584" s="32">
        <f t="shared" si="126"/>
        <v>1.4957918893541979</v>
      </c>
      <c r="G584" s="32">
        <f t="shared" si="127"/>
        <v>1.3105626335188161E-2</v>
      </c>
      <c r="I584" s="4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32">
        <f t="shared" si="125"/>
        <v>212.20185680384461</v>
      </c>
      <c r="F585" s="32">
        <f t="shared" si="126"/>
        <v>1.5609914695174196</v>
      </c>
      <c r="G585" s="32">
        <f t="shared" si="127"/>
        <v>1.3662611736997584E-2</v>
      </c>
      <c r="I585" s="4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32">
        <f t="shared" si="125"/>
        <v>211.30501465796203</v>
      </c>
      <c r="F586" s="32">
        <f t="shared" si="126"/>
        <v>1.6322271346096364</v>
      </c>
      <c r="G586" s="32">
        <f t="shared" si="127"/>
        <v>1.4289222179426457E-2</v>
      </c>
      <c r="I586" s="4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32">
        <f t="shared" si="125"/>
        <v>210.53901955532788</v>
      </c>
      <c r="F587" s="32">
        <f t="shared" si="126"/>
        <v>1.6881782231494606</v>
      </c>
      <c r="G587" s="32">
        <f t="shared" si="127"/>
        <v>1.4832310231075523E-2</v>
      </c>
      <c r="I587" s="4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32">
        <f t="shared" si="125"/>
        <v>209.8510678830356</v>
      </c>
      <c r="F588" s="32">
        <f t="shared" si="126"/>
        <v>1.7496466020238257</v>
      </c>
      <c r="G588" s="32">
        <f t="shared" si="127"/>
        <v>1.5395331071647745E-2</v>
      </c>
      <c r="I588" s="4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32">
        <f t="shared" si="125"/>
        <v>209.38084396534543</v>
      </c>
      <c r="F589" s="32">
        <f t="shared" si="126"/>
        <v>1.7993936423448109</v>
      </c>
      <c r="G589" s="32">
        <f t="shared" si="127"/>
        <v>1.5840365956393741E-2</v>
      </c>
      <c r="I589" s="4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32">
        <f t="shared" si="125"/>
        <v>208.83059921496641</v>
      </c>
      <c r="F590" s="32">
        <f t="shared" si="126"/>
        <v>1.8436035823586241</v>
      </c>
      <c r="G590" s="32">
        <f t="shared" si="127"/>
        <v>1.630333647523154E-2</v>
      </c>
      <c r="I590" s="4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32">
        <f t="shared" si="125"/>
        <v>208.4573539657643</v>
      </c>
      <c r="F591" s="32">
        <f t="shared" ref="F591:F600" si="128" xml:space="preserve"> E591^3*(1/SQRT(C591)-1/SQRT(B591))/((2*H$10+H$7*E591)*SQRT(11*121))</f>
        <v>1.8685013937692416</v>
      </c>
      <c r="G591" s="32">
        <f xml:space="preserve"> E591^2*(1/SQRT(C591)+1/SQRT(B591))/((2*H$10+H$7*E591)*SQRT(11*121))</f>
        <v>1.6538762956601474E-2</v>
      </c>
      <c r="I591" s="4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32">
        <f t="shared" si="125"/>
        <v>208.27679496832496</v>
      </c>
      <c r="F592" s="32">
        <f t="shared" si="128"/>
        <v>1.8938932393064318</v>
      </c>
      <c r="G592" s="32">
        <f t="shared" ref="G592:G600" si="129" xml:space="preserve"> E592^2*(1/SQRT(C592)+1/SQRT(B592))/((2*H$10+H$7*E592)*SQRT(11*121))</f>
        <v>1.6770383179341486E-2</v>
      </c>
      <c r="I592" s="4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32">
        <f t="shared" si="125"/>
        <v>208.04216513205543</v>
      </c>
      <c r="F593" s="32">
        <f t="shared" si="128"/>
        <v>1.909794827375376</v>
      </c>
      <c r="G593" s="32">
        <f t="shared" si="129"/>
        <v>1.6978400993237941E-2</v>
      </c>
      <c r="I593" s="4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32">
        <f t="shared" si="125"/>
        <v>207.96450179153965</v>
      </c>
      <c r="F594" s="32">
        <f t="shared" si="128"/>
        <v>1.9178678050086981</v>
      </c>
      <c r="G594" s="32">
        <f t="shared" si="129"/>
        <v>1.7090629139066178E-2</v>
      </c>
      <c r="I594" s="4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32">
        <f t="shared" si="125"/>
        <v>208.0982926706011</v>
      </c>
      <c r="F595" s="32">
        <f t="shared" si="128"/>
        <v>1.9182594595685258</v>
      </c>
      <c r="G595" s="32">
        <f t="shared" si="129"/>
        <v>1.706361051621292E-2</v>
      </c>
      <c r="I595" s="4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32">
        <f t="shared" si="125"/>
        <v>208.06033309443836</v>
      </c>
      <c r="F596" s="32">
        <f t="shared" si="128"/>
        <v>1.9391814123342781</v>
      </c>
      <c r="G596" s="32">
        <f t="shared" si="129"/>
        <v>1.7216164269813036E-2</v>
      </c>
      <c r="I596" s="4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32">
        <f t="shared" si="125"/>
        <v>208.0758842563778</v>
      </c>
      <c r="F597" s="32">
        <f t="shared" si="128"/>
        <v>1.9518688343663138</v>
      </c>
      <c r="G597" s="32">
        <f t="shared" si="129"/>
        <v>1.7307916474142815E-2</v>
      </c>
      <c r="I597" s="4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32">
        <f t="shared" si="125"/>
        <v>208.23097554719345</v>
      </c>
      <c r="F598" s="32">
        <f t="shared" si="128"/>
        <v>1.9478643375150519</v>
      </c>
      <c r="G598" s="32">
        <f t="shared" si="129"/>
        <v>1.7246226291940257E-2</v>
      </c>
      <c r="I598" s="4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32">
        <f t="shared" si="125"/>
        <v>208.25354108128366</v>
      </c>
      <c r="F599" s="32">
        <f t="shared" si="128"/>
        <v>1.9530445112525325</v>
      </c>
      <c r="G599" s="32">
        <f t="shared" si="129"/>
        <v>1.7298039260326893E-2</v>
      </c>
      <c r="I599" s="4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32">
        <f t="shared" si="125"/>
        <v>208.03193158318052</v>
      </c>
      <c r="F600" s="32">
        <f t="shared" si="128"/>
        <v>1.9769203755660993</v>
      </c>
      <c r="G600" s="32">
        <f t="shared" si="129"/>
        <v>1.7548876959258022E-2</v>
      </c>
      <c r="I600" s="4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32">
        <f t="shared" si="125"/>
        <v>207.86013875169121</v>
      </c>
      <c r="F601" s="32">
        <f t="shared" ref="F601:F610" si="130" xml:space="preserve"> E601^3*(1/SQRT(C601)-1/SQRT(B601))/((2*H$10+H$7*E601)*SQRT(11*123))</f>
        <v>1.9856104535782741</v>
      </c>
      <c r="G601" s="32">
        <f xml:space="preserve"> E601^2*(1/SQRT(C601)+1/SQRT(B601))/((2*H$10+H$7*E601)*SQRT(11*123))</f>
        <v>1.7631678230150331E-2</v>
      </c>
      <c r="I601" s="4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32">
        <f t="shared" si="125"/>
        <v>207.78847635257034</v>
      </c>
      <c r="F602" s="32">
        <f t="shared" si="130"/>
        <v>2.000508453316407</v>
      </c>
      <c r="G602" s="32">
        <f t="shared" ref="G602:G610" si="131" xml:space="preserve"> E602^2*(1/SQRT(C602)+1/SQRT(B602))/((2*H$10+H$7*E602)*SQRT(11*123))</f>
        <v>1.7768085369687624E-2</v>
      </c>
      <c r="I602" s="4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32">
        <f t="shared" si="125"/>
        <v>207.71483734195206</v>
      </c>
      <c r="F603" s="32">
        <f t="shared" si="130"/>
        <v>2.0096129024552742</v>
      </c>
      <c r="G603" s="32">
        <f t="shared" si="131"/>
        <v>1.7882384019026289E-2</v>
      </c>
      <c r="I603" s="4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32">
        <f t="shared" si="125"/>
        <v>207.48325996341151</v>
      </c>
      <c r="F604" s="32">
        <f t="shared" si="130"/>
        <v>2.037783181394508</v>
      </c>
      <c r="G604" s="32">
        <f t="shared" si="131"/>
        <v>1.8170911201157561E-2</v>
      </c>
      <c r="I604" s="4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32">
        <f t="shared" si="125"/>
        <v>207.12499382348099</v>
      </c>
      <c r="F605" s="32">
        <f t="shared" si="130"/>
        <v>2.0903985266617315</v>
      </c>
      <c r="G605" s="32">
        <f t="shared" si="131"/>
        <v>1.8644505175289657E-2</v>
      </c>
      <c r="I605" s="4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32">
        <f t="shared" si="125"/>
        <v>206.70614639222768</v>
      </c>
      <c r="F606" s="32">
        <f t="shared" si="130"/>
        <v>2.1464463550332051</v>
      </c>
      <c r="G606" s="32">
        <f t="shared" si="131"/>
        <v>1.9175480010814223E-2</v>
      </c>
      <c r="I606" s="4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32">
        <f t="shared" si="125"/>
        <v>206.35938388464209</v>
      </c>
      <c r="F607" s="32">
        <f t="shared" si="130"/>
        <v>2.1992444546012342</v>
      </c>
      <c r="G607" s="32">
        <f t="shared" si="131"/>
        <v>1.9666306565428761E-2</v>
      </c>
      <c r="I607" s="4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32">
        <f t="shared" si="125"/>
        <v>206.07320740850201</v>
      </c>
      <c r="F608" s="32">
        <f t="shared" si="130"/>
        <v>2.2462831665687322</v>
      </c>
      <c r="G608" s="32">
        <f t="shared" si="131"/>
        <v>2.0091718281570831E-2</v>
      </c>
      <c r="I608" s="4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32">
        <f t="shared" si="125"/>
        <v>205.47796542392192</v>
      </c>
      <c r="F609" s="32">
        <f t="shared" si="130"/>
        <v>2.3454528617908101</v>
      </c>
      <c r="G609" s="32">
        <f t="shared" si="131"/>
        <v>2.0978505395870883E-2</v>
      </c>
      <c r="I609" s="4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32">
        <f t="shared" si="125"/>
        <v>204.87865332464321</v>
      </c>
      <c r="F610" s="32">
        <f t="shared" si="130"/>
        <v>2.444550776018052</v>
      </c>
      <c r="G610" s="32">
        <f t="shared" si="131"/>
        <v>2.1902589451690459E-2</v>
      </c>
      <c r="I610" s="4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32">
        <f t="shared" si="125"/>
        <v>204.69951692600162</v>
      </c>
      <c r="F611" s="32">
        <f t="shared" ref="F611:F620" si="132" xml:space="preserve"> E611^3*(1/SQRT(C611)-1/SQRT(B611))/((2*H$10+H$7*E611)*SQRT(11*125))</f>
        <v>2.4566559196792901</v>
      </c>
      <c r="G611" s="32">
        <f xml:space="preserve"> E611^2*(1/SQRT(C611)+1/SQRT(B611))/((2*H$10+H$7*E611)*SQRT(11*125))</f>
        <v>2.2040185889870837E-2</v>
      </c>
      <c r="I611" s="4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32">
        <f t="shared" si="125"/>
        <v>204.64558580455466</v>
      </c>
      <c r="F612" s="32">
        <f t="shared" si="132"/>
        <v>2.474745827500112</v>
      </c>
      <c r="G612" s="32">
        <f t="shared" ref="G612:G620" si="133" xml:space="preserve"> E612^2*(1/SQRT(C612)+1/SQRT(B612))/((2*H$10+H$7*E612)*SQRT(11*125))</f>
        <v>2.2220112387712238E-2</v>
      </c>
      <c r="I612" s="4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32">
        <f t="shared" si="125"/>
        <v>204.6303867270417</v>
      </c>
      <c r="F613" s="32">
        <f t="shared" si="132"/>
        <v>2.4849486551706113</v>
      </c>
      <c r="G613" s="32">
        <f t="shared" si="133"/>
        <v>2.2329560570768615E-2</v>
      </c>
      <c r="I613" s="4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32">
        <f t="shared" si="125"/>
        <v>204.84647732142815</v>
      </c>
      <c r="F614" s="32">
        <f t="shared" si="132"/>
        <v>2.4718737829514406</v>
      </c>
      <c r="G614" s="32">
        <f t="shared" si="133"/>
        <v>2.2138796067974857E-2</v>
      </c>
      <c r="I614" s="4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32">
        <f t="shared" si="125"/>
        <v>205.33164466552267</v>
      </c>
      <c r="F615" s="32">
        <f t="shared" si="132"/>
        <v>2.4065863735907684</v>
      </c>
      <c r="G615" s="32">
        <f t="shared" si="133"/>
        <v>2.1527242807358047E-2</v>
      </c>
      <c r="I615" s="4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32">
        <f t="shared" si="125"/>
        <v>205.79881434303786</v>
      </c>
      <c r="F616" s="32">
        <f t="shared" si="132"/>
        <v>2.3357793616157534</v>
      </c>
      <c r="G616" s="32">
        <f t="shared" si="133"/>
        <v>2.0922556664480542E-2</v>
      </c>
      <c r="I616" s="4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32">
        <f t="shared" si="125"/>
        <v>205.99994413955113</v>
      </c>
      <c r="F617" s="32">
        <f t="shared" si="132"/>
        <v>2.3150492322865706</v>
      </c>
      <c r="G617" s="32">
        <f t="shared" si="133"/>
        <v>2.0739325226725305E-2</v>
      </c>
      <c r="I617" s="4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32">
        <f t="shared" si="125"/>
        <v>206.21221157629051</v>
      </c>
      <c r="F618" s="32">
        <f t="shared" si="132"/>
        <v>2.2973256250916538</v>
      </c>
      <c r="G618" s="32">
        <f t="shared" si="133"/>
        <v>2.0554346032337491E-2</v>
      </c>
      <c r="I618" s="4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32">
        <f t="shared" si="125"/>
        <v>206.6105354920098</v>
      </c>
      <c r="F619" s="32">
        <f t="shared" si="132"/>
        <v>2.253603000492872</v>
      </c>
      <c r="G619" s="32">
        <f t="shared" si="133"/>
        <v>2.0156554507098908E-2</v>
      </c>
      <c r="I619" s="4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32">
        <f t="shared" si="125"/>
        <v>207.1310592989615</v>
      </c>
      <c r="F620" s="32">
        <f t="shared" si="132"/>
        <v>2.2021449754892326</v>
      </c>
      <c r="G620" s="32">
        <f t="shared" si="133"/>
        <v>1.9654287394000401E-2</v>
      </c>
      <c r="I620" s="4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32">
        <f t="shared" si="125"/>
        <v>207.53337949515131</v>
      </c>
      <c r="F621" s="32">
        <f t="shared" ref="F621:F630" si="134" xml:space="preserve"> E621^3*(1/SQRT(C621)-1/SQRT(B621))/((2*H$10+H$7*E621)*SQRT(11*127))</f>
        <v>2.1525171398434821</v>
      </c>
      <c r="G621" s="32">
        <f xml:space="preserve"> E621^2*(1/SQRT(C621)+1/SQRT(B621))/((2*H$10+H$7*E621)*SQRT(11*127))</f>
        <v>1.9149202544780503E-2</v>
      </c>
      <c r="I621" s="4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32">
        <f t="shared" si="125"/>
        <v>207.79227859894885</v>
      </c>
      <c r="F622" s="32">
        <f t="shared" si="134"/>
        <v>2.1477640222258003</v>
      </c>
      <c r="G622" s="32">
        <f t="shared" ref="G622:G630" si="135" xml:space="preserve"> E622^2*(1/SQRT(C622)+1/SQRT(B622))/((2*H$10+H$7*E622)*SQRT(11*127))</f>
        <v>1.902977680784471E-2</v>
      </c>
      <c r="I622" s="4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32">
        <f t="shared" si="125"/>
        <v>207.73526662508021</v>
      </c>
      <c r="F623" s="32">
        <f t="shared" si="134"/>
        <v>2.1609586561663714</v>
      </c>
      <c r="G623" s="32">
        <f t="shared" si="135"/>
        <v>1.9165458068680877E-2</v>
      </c>
      <c r="I623" s="4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32">
        <f t="shared" si="125"/>
        <v>207.58184969150392</v>
      </c>
      <c r="F624" s="32">
        <f t="shared" si="134"/>
        <v>2.1741084251294684</v>
      </c>
      <c r="G624" s="32">
        <f t="shared" si="135"/>
        <v>1.9358248007227755E-2</v>
      </c>
      <c r="I624" s="4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32">
        <f t="shared" si="125"/>
        <v>207.38208699838975</v>
      </c>
      <c r="F625" s="32">
        <f t="shared" si="134"/>
        <v>2.2047536180543212</v>
      </c>
      <c r="G625" s="32">
        <f t="shared" si="135"/>
        <v>1.9638997343535542E-2</v>
      </c>
      <c r="I625" s="4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32">
        <f t="shared" si="125"/>
        <v>207.19390099190105</v>
      </c>
      <c r="F626" s="32">
        <f t="shared" si="134"/>
        <v>2.2363641156807437</v>
      </c>
      <c r="G626" s="32">
        <f t="shared" si="135"/>
        <v>1.9932504435864359E-2</v>
      </c>
      <c r="I626" s="4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32">
        <f t="shared" si="125"/>
        <v>207.05092354963952</v>
      </c>
      <c r="F627" s="32">
        <f t="shared" si="134"/>
        <v>2.2533767302349932</v>
      </c>
      <c r="G627" s="32">
        <f t="shared" si="135"/>
        <v>2.013447496619334E-2</v>
      </c>
      <c r="I627" s="4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32">
        <f t="shared" si="125"/>
        <v>207.22237630964224</v>
      </c>
      <c r="F628" s="32">
        <f t="shared" si="134"/>
        <v>2.2568509166430628</v>
      </c>
      <c r="G628" s="32">
        <f t="shared" si="135"/>
        <v>2.0082832450186036E-2</v>
      </c>
      <c r="I628" s="4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32">
        <f t="shared" si="125"/>
        <v>207.36000451671464</v>
      </c>
      <c r="F629" s="32">
        <f t="shared" si="134"/>
        <v>2.2565814698014686</v>
      </c>
      <c r="G629" s="32">
        <f t="shared" si="135"/>
        <v>2.0035837341394188E-2</v>
      </c>
      <c r="I629" s="4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32">
        <f t="shared" si="125"/>
        <v>207.15082881980297</v>
      </c>
      <c r="F630" s="32">
        <f t="shared" si="134"/>
        <v>2.2842816107372252</v>
      </c>
      <c r="G630" s="32">
        <f t="shared" si="135"/>
        <v>2.0321980991729587E-2</v>
      </c>
      <c r="I630" s="4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4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4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4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4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4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4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4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4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4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4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4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4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4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4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4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4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4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4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4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4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4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4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4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4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4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4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4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4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4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4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46"/>
    </row>
    <row r="662" spans="2:9" x14ac:dyDescent="0.2">
      <c r="B662" s="15">
        <v>43</v>
      </c>
      <c r="C662" s="15">
        <v>3.7111111110000001</v>
      </c>
      <c r="D662" s="15">
        <v>11.64040578</v>
      </c>
      <c r="I662" s="4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4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4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4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4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4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4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4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4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4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4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4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4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4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4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4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4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4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4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4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4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4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4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4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46"/>
    </row>
    <row r="687" spans="1:9" x14ac:dyDescent="0.2">
      <c r="B687" s="15">
        <v>35.798561149999998</v>
      </c>
      <c r="C687" s="15">
        <v>3</v>
      </c>
      <c r="D687" s="15">
        <v>11.77155836</v>
      </c>
      <c r="I687" s="4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4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4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4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4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4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4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4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4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4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4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4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4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4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4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4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4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4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4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4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0" r:id="rId6">
          <objectPr defaultSize="0" r:id="rId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60" r:id="rId6"/>
      </mc:Fallback>
    </mc:AlternateContent>
    <mc:AlternateContent xmlns:mc="http://schemas.openxmlformats.org/markup-compatibility/2006">
      <mc:Choice Requires="x14">
        <oleObject progId="Equation.DSMT4" shapeId="1162" r:id="rId8">
          <objectPr defaultSize="0" r:id="rId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62" r:id="rId8"/>
      </mc:Fallback>
    </mc:AlternateContent>
    <mc:AlternateContent xmlns:mc="http://schemas.openxmlformats.org/markup-compatibility/2006">
      <mc:Choice Requires="x14">
        <oleObject progId="Equation.DSMT4" shapeId="1163" r:id="rId10">
          <objectPr defaultSize="0" r:id="rId11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10"/>
      </mc:Fallback>
    </mc:AlternateContent>
    <mc:AlternateContent xmlns:mc="http://schemas.openxmlformats.org/markup-compatibility/2006">
      <mc:Choice Requires="x14">
        <oleObject progId="Equation.DSMT4" shapeId="1164" r:id="rId12">
          <objectPr defaultSize="0" r:id="rId13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12"/>
      </mc:Fallback>
    </mc:AlternateContent>
    <mc:AlternateContent xmlns:mc="http://schemas.openxmlformats.org/markup-compatibility/2006">
      <mc:Choice Requires="x14">
        <oleObject progId="Equation.DSMT4" shapeId="1165" r:id="rId14">
          <objectPr defaultSize="0" r:id="rId15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4"/>
      </mc:Fallback>
    </mc:AlternateContent>
    <mc:AlternateContent xmlns:mc="http://schemas.openxmlformats.org/markup-compatibility/2006">
      <mc:Choice Requires="x14">
        <oleObject progId="Equation.DSMT4" shapeId="1166" r:id="rId16">
          <objectPr defaultSize="0" r:id="rId17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6"/>
      </mc:Fallback>
    </mc:AlternateContent>
    <mc:AlternateContent xmlns:mc="http://schemas.openxmlformats.org/markup-compatibility/2006">
      <mc:Choice Requires="x14">
        <oleObject progId="Equation.DSMT4" shapeId="1170" r:id="rId18">
          <objectPr defaultSize="0" r:id="rId19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2016-06-01T14:57:52Z</dcterms:modified>
</cp:coreProperties>
</file>